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Y:\Planes mipg\ok\"/>
    </mc:Choice>
  </mc:AlternateContent>
  <xr:revisionPtr revIDLastSave="0" documentId="13_ncr:1_{98B4EBBB-CBC7-48C3-AAFF-388ECB82E924}" xr6:coauthVersionLast="47" xr6:coauthVersionMax="47" xr10:uidLastSave="{00000000-0000-0000-0000-000000000000}"/>
  <workbookProtection workbookAlgorithmName="SHA-512" workbookHashValue="xq+muuQySmuH/hbCuauPQbm5V5fc/9KpBb8bJtFZpvkmfWuFV3+Ste+QPD0MWmu40EZUVZhmdMcBtn1E4ZIFsw==" workbookSaltValue="LGr7ohg+0NPdhgJU29dkWw==" workbookSpinCount="100000" lockStructure="1"/>
  <bookViews>
    <workbookView xWindow="-120" yWindow="-120" windowWidth="29040" windowHeight="15720" xr2:uid="{00000000-000D-0000-FFFF-FFFF00000000}"/>
  </bookViews>
  <sheets>
    <sheet name="Hoja1" sheetId="1" r:id="rId1"/>
  </sheets>
  <definedNames>
    <definedName name="_xlnm._FilterDatabase" localSheetId="0" hidden="1">Hoja1!$B$25:$S$67</definedName>
    <definedName name="_xlnm.Print_Area" localSheetId="0">Hoja1!$A$1:$S$74</definedName>
    <definedName name="_xlnm.Print_Titles" localSheetId="0">Hoja1!$6:$25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C19" i="1" l="1"/>
  <c r="L29" i="1" l="1"/>
  <c r="L45" i="1" l="1"/>
  <c r="K32" i="1"/>
  <c r="K31" i="1"/>
  <c r="K33" i="1"/>
  <c r="C17" i="1" l="1"/>
  <c r="L61" i="1"/>
  <c r="L33" i="1"/>
  <c r="L35" i="1"/>
  <c r="L30" i="1"/>
  <c r="L50" i="1" l="1"/>
  <c r="L49" i="1"/>
  <c r="L63" i="1"/>
  <c r="L37" i="1" l="1"/>
  <c r="L34" i="1"/>
  <c r="L62" i="1"/>
  <c r="L66" i="1"/>
  <c r="L36" i="1"/>
  <c r="L40" i="1"/>
  <c r="L39" i="1"/>
  <c r="L27" i="1"/>
  <c r="L46" i="1"/>
  <c r="L32" i="1"/>
  <c r="L53" i="1"/>
  <c r="L48" i="1"/>
  <c r="L57" i="1"/>
  <c r="L58" i="1"/>
  <c r="L31" i="1"/>
  <c r="L56" i="1"/>
  <c r="L64" i="1"/>
  <c r="L44" i="1"/>
  <c r="L28" i="1"/>
  <c r="L51" i="1"/>
  <c r="L38" i="1"/>
  <c r="L55" i="1"/>
  <c r="L52" i="1"/>
  <c r="L65" i="1"/>
  <c r="L41" i="1"/>
  <c r="L43" i="1"/>
  <c r="L60" i="1"/>
  <c r="L47" i="1"/>
  <c r="L42" i="1"/>
  <c r="L5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tc={DE5617B7-27AB-4211-84DA-0746664E1F2D}</author>
  </authors>
  <commentList>
    <comment ref="K42" authorId="0" shapeId="0" xr:uid="{DE5617B7-27AB-4211-84DA-0746664E1F2D}">
      <text>
        <t>[Comentario encadenado]
Su versión de Excel le permite leer este comentario encadenado; sin embargo, las ediciones que se apliquen se quitarán si el archivo se abre en una versión más reciente de Excel. Más información: https://go.microsoft.com/fwlink/?linkid=870924
Comentario:
     - $281.96 POR BILLETE 126.000 BILLETES POR SORTEO $35.526.960 
- $1.385.551.440 CDP 2025 $71.053.920 HASTA SEP 25
-NOVIEMBRE A DICIEMBRE $321.96 - 14 SORTEOS $597.937.440</t>
      </text>
    </comment>
  </commentList>
</comments>
</file>

<file path=xl/sharedStrings.xml><?xml version="1.0" encoding="utf-8"?>
<sst xmlns="http://schemas.openxmlformats.org/spreadsheetml/2006/main" count="642" uniqueCount="137">
  <si>
    <t>A. INFORMACIÓN GENERAL DE LA ENTIDAD</t>
  </si>
  <si>
    <t>Nombre</t>
  </si>
  <si>
    <t>LOTERIA DEL QUINDIO EICE</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</si>
  <si>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</si>
  <si>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</si>
  <si>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Teléfono</t>
  </si>
  <si>
    <t>Página web</t>
  </si>
  <si>
    <t>www.loteriaquindio.com.co</t>
  </si>
  <si>
    <t>Misión y visión</t>
  </si>
  <si>
    <t>Perspectiva estratégica</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</si>
  <si>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</si>
  <si>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</si>
  <si>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</si>
  <si>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</si>
  <si>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</si>
  <si>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</si>
  <si>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</si>
  <si>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Descripción</t>
  </si>
  <si>
    <t>Fecha estimada de inicio de proceso de selección</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</si>
  <si>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</si>
  <si>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</si>
  <si>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</si>
  <si>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</si>
  <si>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</si>
  <si>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</si>
  <si>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</si>
  <si>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PROPIOS</t>
  </si>
  <si>
    <t>NO</t>
  </si>
  <si>
    <t>N/A</t>
  </si>
  <si>
    <t>REALIZAR LA PRESENTACIÓN EN VIVO DEL SORTEO SEMANAL DE LA LOTERÍA DEL QUINDÍO Y DIFUNDIR MENSAJES INSTITUCIONALES AL MOMENTO DEL SORTEO.</t>
  </si>
  <si>
    <t>DOTACION EMPLEADOS LOTERÍA DEL QUINDÍO EICE</t>
  </si>
  <si>
    <t>SUMINISTRO DE ELECTRODOMESTICOS Y ELECTROMENORES PARA DESARROLLAR ESTRATEGIAS COMERCIALES CON LOTEROS Y DISTRIBUIDORES DE LOTERÍA.</t>
  </si>
  <si>
    <t>C. NECESIDADES ADICIONALES</t>
  </si>
  <si>
    <t>PLAN ANUAL DE ADQUISICIONES
CONSOLIDADO</t>
  </si>
  <si>
    <t>Còdigo:  GAF-P-16-R-03
Versiòn: 03
Fecha de emisiòn: 07/09/2018
Pàgina 1 de 1</t>
  </si>
  <si>
    <t>PRESTAR EL SERVICIO EN LA CALIBRACIÓN Y CERTIFICACIÓN DE BALOTAS Y UNA BALANZA ELECTRONICA.</t>
  </si>
  <si>
    <t>IMPRESIÓN, MEZCLA, CUSTODÍA, TRANSPORTE Y SUMINISTRO DE LA BILLETERÍA DE   LA   LOTERÍA   DEL   QUINDÍO   A   SUS   DISTRIBUIDORES,   ASÍ   COMO   LA RECOLECCIÓN  DE  LA  BILLETERÍA  DEVUELTA  Y  PREMIOS  PAGADOS  CON VALOR DECLARADO POR LOS DISTRIBUIDORES.</t>
  </si>
  <si>
    <t>ARRENDAMIENTO    SOFTWARE    LOTERIAS    CON    MODULOS    CONTABILIDAD PRESUPUESTO,   TESORERIA,   ALMACEN,   COMERCIAL   Y   CARTERA,   NOMINA   Y SISTEMA DE REPORTES E INFORMACIÓN.</t>
  </si>
  <si>
    <t>REALIZAR  LA  EXPEDICIÓN  DE  SEGUROS  PARA  EL  AMPARO  DE  LOS  BIENES  E INTERESES PATRIMONIALES DE PROPIEDAD DE LA LOTERÍA DEL QUINDÍO</t>
  </si>
  <si>
    <t>CONTRATAR  EL  SERVICIO  DE  MONITOREO  EL  SISTEMA  DE  ALARMA  MEDIANTE LÍNEA  CONVENCIONAL,  QUE  SE  ENCUENTRA  INSTALADO  EN  LA  ENTIDAD,  LAS VEINTICUATRO  (24)  HORAS  DEL  DÍA  LOS  SIETE  (7)  DÍAS  DE  LA  SEMANA  Y  EL MANTENIMIENTO CORRECTIVO DEL SISTEMA DE ALARMA INSTALADO.</t>
  </si>
  <si>
    <t>93141506</t>
  </si>
  <si>
    <t>ACTIVIDADES  BIENESTAR  SOCIAL  E  INCENTIVOS  PARA  LOS  EMPLEADOS  DE PLANTA DE LA LOTERIA DEL QUINDIO EICE</t>
  </si>
  <si>
    <t>MANTENIMIENTO    PÁGINA    WEB    Y    RENOVACIÓN    HOSTING    -    GESTIÓN DOCUMENTAL  -  DOMINIO  Y  AMPLIACION  DE  ALMACENAMIENTO  DE  CORREOS ELECTRONICOS DE LA ENTIDAD</t>
  </si>
  <si>
    <t>ADQUISICIÓN DE ELEMENTOS DE PAPELERÍA, ÚTILES DE ESCRITORIO Y OFICINA PARA   LA   LOTERÍA   DEL   QUINDÍO   EICE   CON   EL    FIN   DE    SUPLIR   LOS REQUERIMIENTOS DE LAS DIFERENTES ÁREAS DE LA ENTIDAD</t>
  </si>
  <si>
    <t>MATENIMIENTO  DE  LOS  COMPUTADORES  Y  UPS  DE  LA  LOTERIA  DEL  QUINDIO E.IC.E.</t>
  </si>
  <si>
    <t>CONTRATAR EL SERVICIO DE MENSAJERÍA, PARA LA RECOLECCIÓN, TRANSPORTE Y   ENTREGA   DE   CORRESPONDENCIA  (SOBRE   Y/O  PAQUETE)   PARA  HACERLA LLEGAR  AL   DESTINO   INDICADO   DENTRO   DE   LOS   TIEMPOS   NORMALES   DE EJECUCIÓN Y SOPORTAR SU ENTREGA CON LAS CORRESPONDIENTES PRUEBAS DE ENTREGA (GUÍAS) PARA VERIFICACIÓN DE LA MISMA EN TIEMPOS.</t>
  </si>
  <si>
    <t>ADECUACIONES   PARA   LAS   INSTALACIONES   DEL   ARCHIVO   CENTRAL   DE   LA ENTIDAD.</t>
  </si>
  <si>
    <t>CONTRATO  DE  OUTSOURCING  PARA PROVEER CUATRO EQUIPOS  DE IMPRESIÓN LASER, CON SU SUMINISTRO DE REPUESTOS, MANO DE OBRA, TÓNER, SERVICIO TÉCNICO  DE  SOPORTE  Y  MANTENIMIENTO  DE  LAS  MISMAS,  PARA  EL  NORMAL FUNCIONAMIENTO DE LA ENTIDAD, LOTERIA DEL QUINDIO E.I.C.E</t>
  </si>
  <si>
    <t>ARRENDAMIENTO  DE  UN  SERVIDOR  VIRTUAL  PARA  LA  LOTERÍA  DEL  QUINDÍO EICE CON LA SIGUIENTE CONFIGURACIÓN: UN SERVIDOR VIRTUAL COMPARTIDO SISTEMA  OPERATIVO  LINUX  2  PROCESADORES,  32  GIGAS  EN  RAM,  1  TERA  DE DISCO DURO.</t>
  </si>
  <si>
    <t>SUMINISTRO DE ELEMENTOS QUE PERMITAN CUMPLIR CON LOS ESTANDARES DE SEGURIDAD  Y  SALUD  EN  EL  TRABAJO  CON  EL  FIN  DE  LLEVAR  A  CABO  LA ADECUACION DE LOS PUESTOS DE TRABAJO DE LOS EMPLEADOS DE LA LOTERIA DEL QUINDIO EICE.</t>
  </si>
  <si>
    <t>LA ADQUISICIÓN DE ELEMENTOS PUBLICITARIOS PARA GENERAR IMPACTO EN EL PUBLICO  APOSTADOR  Y  CANAL  DE  VENTAS  CON  EL  FIN  DE  CONCIENTIZAR  E INCENTIVAR EL JUEGO A NIVEL NACIONAL.</t>
  </si>
  <si>
    <t>REALIZACION  DE  CLINICAS  DE  VENTAS  CON  LOS  LOTEROS  QUE  PERMITAN CAPACITARLOS SOBRE VENTAS Y LOGRAR ASI UN IMPACTO EN LAS MISMAS.</t>
  </si>
  <si>
    <t>SI</t>
  </si>
  <si>
    <t>Aprobada</t>
  </si>
  <si>
    <t>80111701</t>
  </si>
  <si>
    <t>PRESTACION DE SERVICIOS DE APOYO A  LA GESTION PARA EL DESARROLLO DE ACTIVIDADES QUE PERMITAN LOGRAR  EL NORMAL FUNCIONAMIENTO DE LA LOTERIA DEL QUINDIO, ASI  COMO  EL  APOYO  EN  LOS SORTEOS DE LA LOTERÍA DEL QUINDÍO EICE</t>
  </si>
  <si>
    <t>PRESTACIÓN   DEL    SERVICIO   DE MANTENIMIENTOS   GENERALES PREVENTIVOS  Y/O  CORRECTIVOS  DE AIRES ACONDICIONADO</t>
  </si>
  <si>
    <t>ESTRATEGIA DE MERCADEO PLAN COLILLAS  PÀRA LOS LOTEROS</t>
  </si>
  <si>
    <t>ESTRATEGIAS  CON  RED  DE  DISTRIBUIDORES  Y  CONCESIONARIOS  -  PLAN  DE BENEFICIOS   E   INCENTIVOS Y CLINICA DE VENTAS   PARA   LOS   DISTRIBUIDORES,    CONCESIONARIOS. LOTEROS Y CLIENTES</t>
  </si>
  <si>
    <t xml:space="preserve">Enero </t>
  </si>
  <si>
    <t>Enero</t>
  </si>
  <si>
    <t>Julio</t>
  </si>
  <si>
    <t>Juio</t>
  </si>
  <si>
    <t>CONTRATAR COMPRA DE EQUIPOS DE MUEBLES Y OFICINA PARA LOS DIFERENTES PUESTOS DE TRABAJO DE LAS OFICINAS DE LA LOTERIA DEL QUINDÍO.</t>
  </si>
  <si>
    <t>MANTENIMIENTO Y REPARACIONES DE EDIFICIOS</t>
  </si>
  <si>
    <t>PRODUCCIÓN, TRASMISIÓN Y EMISIÓN EN VIVO Y EN DIRECTO DE LOS SORTEOS ORDINARIOS  Y  EXTRAORDINARIOS  DE  LA  LOTERÍA DEL  QUINDÍO EICE  PARA EL AÑO 2026</t>
  </si>
  <si>
    <t>DICIEMBRE</t>
  </si>
  <si>
    <t xml:space="preserve">ADQUISICIÓN EQUIPOS DE CAMARAS DE SEGURIDAD </t>
  </si>
  <si>
    <t>MANTENIMIENTO DE SOFTWARE DEL BOTON  PSE</t>
  </si>
  <si>
    <t>JULIO</t>
  </si>
  <si>
    <t xml:space="preserve">LICENCIAS FIREWALL </t>
  </si>
  <si>
    <t>SERVICIO DE CORREO ELECTRONICO</t>
  </si>
  <si>
    <t>AÑO</t>
  </si>
  <si>
    <t>MES</t>
  </si>
  <si>
    <t>CARRERA 16 No. 19 - 21, ARMENIA, QUINDÍO</t>
  </si>
  <si>
    <t>Ubicación: Armenia Quindio 
Nombre del responsable: Profesional Especializado Gestión Administrativa y Financiera 
Teléfono: 7412441 
Correo: gerencia@loteriaquindio.com.co</t>
  </si>
  <si>
    <t>Códigos UNSPSC (cada código separado por ;)</t>
  </si>
  <si>
    <r>
      <rPr>
        <b/>
        <sz val="11"/>
        <color indexed="8"/>
        <rFont val="Tahoma"/>
        <family val="2"/>
      </rPr>
      <t xml:space="preserve">
Misión</t>
    </r>
    <r>
      <rPr>
        <sz val="11"/>
        <color indexed="8"/>
        <rFont val="Tahoma"/>
        <family val="2"/>
      </rPr>
      <t xml:space="preserve">
La LOTERÍA DEL QUINDÍO es una empresa Industrial y Comercial del
Departamento, de carácter técnico encargada de desarrollar los procesos de explotación; organización, administración, operación, control, fiscalización, regulación y vigilancia de todas las modalidades de juegos de suerte y azar, estableciendo las condiciones en las cuales los particulares pueden operarlos, facultad que siempre se debe ejercer bajo los principios de finalidad social prevalente, transparencia, racionalidad económica en la operación y la vinculación de la renta a los servicios de salud; a través de una permanente investigación de mercados, racionalización de procesos y uso racional de recursos propender por la generación de excedentes, con el fin de satisfacer la demanda en los mercados departamental y nacional.
                                                                                                   </t>
    </r>
    <r>
      <rPr>
        <b/>
        <sz val="11"/>
        <color indexed="8"/>
        <rFont val="Tahoma"/>
        <family val="2"/>
      </rPr>
      <t>Visión</t>
    </r>
    <r>
      <rPr>
        <sz val="11"/>
        <color indexed="8"/>
        <rFont val="Tahoma"/>
        <family val="2"/>
      </rPr>
      <t xml:space="preserve">
La LOTERÍA DEL QUINDÍO se vislumbra, como una Empresa líder a nivel
nacional en la comercialización y explotación de juegos de suerte y azar, a través de Talento Humano altamente calificado, empleando tecnología de punta y generando recursos para el Sector Salud del Departamento.</t>
    </r>
  </si>
  <si>
    <t>La administración y explotación del monopolio Departamental de juego de suerte y azar, encausados fundamentalmente a generar recursos para la Salud del Departamento.</t>
  </si>
  <si>
    <t xml:space="preserve">43233200; 81111801; 81112501 </t>
  </si>
  <si>
    <t>RENOVAR EL LICENCIAMIENTO Y SOPORTE TÉCNICO DE LAS HERRAMIENTAS ANTIVIRUS PARA LA ENTIDAD</t>
  </si>
  <si>
    <t>45121501, 46171610, 81111809</t>
  </si>
  <si>
    <t xml:space="preserve">14111700; 24111503; 24112006; 47131501; 47131502; 47131601; 47131603; 47131604; 47131605; 47131608; 47131611; 47131700; 47131801; 47131803; 47131807; 47131829; 47132102; 47121701; 50161509; 50201706; 50201713; 52151502; 52151503; 52151504; 53131608  </t>
  </si>
  <si>
    <t>14111506; 14111519; 31201500; 43201803; 44121613; 44121615; 44121618; 44121619; 44121628; 44121630; 44121701; 44121706; 44121708; 44121716; 44121804; 44122003; 44122026; 44122010;
44122104; 44122105; 44122107</t>
  </si>
  <si>
    <t>43222625; 43232304; 43232400</t>
  </si>
  <si>
    <t>78102200; 78102203; 78102204</t>
  </si>
  <si>
    <t>PRESTACIÓN DEL SERVICIOS DE PREVISIÓN EXEQUIAL PARA LOS
LOTEROS DEL DEPARTAMENTO DEL QUINDÍO A TRAVÉS DE UN PLAN QUE OFRECE UNA COBERTURA INTEGRAL DE SERVICIOS FUNERARIOS.</t>
  </si>
  <si>
    <t>43212105; 44103107; 45101515; 81112401</t>
  </si>
  <si>
    <t>46181500; 53102710</t>
  </si>
  <si>
    <t>14111800; 73151900; 78101500; 78101800; 82121500</t>
  </si>
  <si>
    <t>72154066; 81111812; 81112300</t>
  </si>
  <si>
    <t>PRESTACION DE SERVICIOS PROFESIONALES  Y  PROFESIONALES ESPECIALIZADOS PARA EL DESARROLLO DE ACTIVIDADES QUE PERMITAN LOGRAR  EL NORMAL FUNCIONAMIENTO DE LA LOTERIA DEL QUINDIO, ASI  COMO  EL  APOYO  EN  LOS SORTEOS DE LA LOTERÍA DEL QUINDÍO EICE</t>
  </si>
  <si>
    <t>72102103; 72102104</t>
  </si>
  <si>
    <t>PRESTACION DE SERVICIOS PARA EL CONTROL DE PLAGAS DE LAS INSTALACIONES DE LA LOTERIA DEL QUINDIO EICE</t>
  </si>
  <si>
    <t xml:space="preserve">PRESTACIÓN DE SERVICIOS PARA LA REALIZACIÓN DE ACTIVIDADES EN PUNTOS ESTRATÉGICOS DEL DEPARTAMENTO   DEL   QUINDÍO EN   MODALIDAD   PUBLICIDAD   BTL,   COMO CAMPAÑA  DE  POSICIONAMIENTO  DE  MARCA  </t>
  </si>
  <si>
    <t xml:space="preserve">PRESTACIÓN DE SERVICIO DE PLANIFICACIÓN Y EJECUCIÓN DE PLAN DE MEDIOS DE  LA  LOTERÍA  DEL  QUINDÍO,  PARA  LA  DIFUSIÓN  DE  LAS  CAMPAÑAS PUBLICITARIAS, CONTROL DEL JUEGO ILEGAL Y POSICIONAMIENTO DE MARCA DE LA ENTIDAD.  </t>
  </si>
  <si>
    <t>PRESTACIÓN   DEL    SERVICIO   DE MANTENIMIENTOS   GENERALES PREVENTIVOS  Y/O  CORRECTIVOS  CON  SUMINISTRO  DE  REPUESTOS  PARA  LA PLANTA ELÉCTRICA DE LA LOTERÍA DEL QUINDÍO.</t>
  </si>
  <si>
    <t>81112501; 81112502</t>
  </si>
  <si>
    <t>80141612; 82101801</t>
  </si>
  <si>
    <t>80141612; 82101801; 90121502</t>
  </si>
  <si>
    <t>14111828; 44112001; 56141601; 56141501</t>
  </si>
  <si>
    <t>82151701; 82101801</t>
  </si>
  <si>
    <t>86101705; 86101709; 86101810</t>
  </si>
  <si>
    <t>82101504; 82101601; 82101602;
82101603; 82101800; 82101900</t>
  </si>
  <si>
    <t>72154201; 81141504</t>
  </si>
  <si>
    <t xml:space="preserve"> 77102001; 80101703; 81141504</t>
  </si>
  <si>
    <t>83111801; 83111802; 83121701; 83121703</t>
  </si>
  <si>
    <t>80141601; 80141612; 80141613; 80141604</t>
  </si>
  <si>
    <t>43211500; 43201800; 32101600; 43211600; 45121500; 45121600; 52161500; 43202100; 43211700; 43221700; 46171600; 45111600; 43222600; 43191600; 43191600; 43202000; 39112300; 25131705; 32101656; 43211805; 45111616; 250201700</t>
  </si>
  <si>
    <t>84131500; 84131600</t>
  </si>
  <si>
    <t>80141601; 80111701</t>
  </si>
  <si>
    <t>52141501; 52141502; 52141511; 52141514; 52141516; 52141522; 52141523; 52141524; 52141526; 52141533; 52141534; 52141800</t>
  </si>
  <si>
    <r>
      <t xml:space="preserve">56101711; 56101704; 46182205; 44111502; 44111503; 44111520; </t>
    </r>
    <r>
      <rPr>
        <sz val="11"/>
        <color theme="1"/>
        <rFont val="Tahoma"/>
        <family val="2"/>
      </rPr>
      <t>93141808; 56112301;</t>
    </r>
    <r>
      <rPr>
        <sz val="11"/>
        <rFont val="Tahoma"/>
        <family val="2"/>
      </rPr>
      <t xml:space="preserve"> 46181537</t>
    </r>
  </si>
  <si>
    <t>Yulieth Milena Cruz Bernal- Profesional Especializada Gestión Administrativa y Financiera
financiera@loteriaquindio.com.co</t>
  </si>
  <si>
    <t>Carlos Bautista Osorio Giraldo- Profesional Especializado Gestión de Recursos Tecnológicos
info@loteriaquindio.com.co</t>
  </si>
  <si>
    <t>Diana Mireya Sanchez Posada- Profesional Especializada Gestión Tesorería y Bienes
tesoreria@loteriaquindio.com.co</t>
  </si>
  <si>
    <t>Luisa Fernanda Castro Aponte- Profesional Especializada Gestión Comercialización y Sorteo
comercial@loteriaquindio.com.co</t>
  </si>
  <si>
    <t>Daniela Mejia Forero- Profesional Especializada Gestión Jurídica
juridica@loteriaquindio.com.co</t>
  </si>
  <si>
    <t>¿Este proceso es susceptible de limitarse a MiPymes?</t>
  </si>
  <si>
    <t>¿Este proceso es susceptible de estructurarse por lotes o segmentos?</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</si>
  <si>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</si>
  <si>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</si>
  <si>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Agosto</t>
  </si>
  <si>
    <t>ADQUISICIÓN DE ELEMENTOS DE ASEO Y CAFETERÍA PARA LA
LOTERÍA DEL QUINDÍO EICE CON EL FIN DE SUPLIR LOS REQUERIMIENTOS DE LA ENTIDAD</t>
  </si>
  <si>
    <t>Septiembre</t>
  </si>
  <si>
    <t>PRESTACION  DE  SERVICIOS  DE  CAPACITACIONES  AL  PERSONAL  DE  LA  ENTIDAD CON  EL  FIN  DE  MANTENER  ACTUALIZADOS  LOS  PROCESOS  ASI  COMO  DAR CUMPLIMIENTO A EXIGENCIAS NORMATIVAS.</t>
  </si>
  <si>
    <t>Duración estimada del contrato (número)</t>
  </si>
  <si>
    <t>Duración del contrato (intervalo: días, meses, años)</t>
  </si>
  <si>
    <t>MESES</t>
  </si>
  <si>
    <t>DÍAS</t>
  </si>
  <si>
    <t>Fecha estimada presentación ofertas</t>
  </si>
  <si>
    <t>Régimen Especial
(Directa)</t>
  </si>
  <si>
    <t>Unidad de Contratación</t>
  </si>
  <si>
    <t>Plan Anual de Adquisiciones</t>
  </si>
  <si>
    <t>Régimen Especial (Mayor Cuantía)</t>
  </si>
  <si>
    <t>SUMINISTRO DE LISTAS DE RESULTADOS PARA LOS SORTEOS DE LA LOTERÍA DEL QUINDÍO  CORRESPONDIENTES  A  LA  VIGENCIA 2026,  LAS CUALES  DEBERÁN SER ENTREGADAS A LOS AGENTES DISTRIBUIDORES QUE DETERMINE LA ENTIDAD EN COLOMBIA.</t>
  </si>
  <si>
    <t>PRESTAR  TRES  (3)  SERVICIOS  PARA  LA  REALIZACIÓN  DE  LA  CALIBRACIÓN MANTENIMIENTO PREVENTIVO Y CORRECTIVO DEL SISTEMA ELECTRONEUMÁTICO DE BALOTERAS PRINCIPAL Y DEL SISTEMA ELECTRONEUMÁTICO DE BALOTERAS DE CONTINGENCIA PARA LOS SORTEOS DE LA LOTERÍA TRADICIONAL DEL QUINDÍO EN LA VIGENCIA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</si>
</sst>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2" formatCode="_-&quot;$&quot;\ * #,##0_-;\-&quot;$&quot;\ * #,##0_-;_-&quot;$&quot;\ * &quot;-&quot;_-;_-@_-"/>
    <numFmt numFmtId="44" formatCode="_-&quot;$&quot;\ * #,##0.00_-;\-&quot;$&quot;\ * #,##0.00_-;_-&quot;$&quot;\ * &quot;-&quot;??_-;_-@_-"/>
    <numFmt numFmtId="164" formatCode="_(&quot;$&quot;\ * #,##0_);_(&quot;$&quot;\ * \(#,##0\);_(&quot;$&quot;\ * &quot;-&quot;??_);_(@_)"/>
    <numFmt numFmtId="165" formatCode="\$\ #,##0"/>
    <numFmt numFmtId="166" formatCode="_-&quot;$&quot;\ * #,##0_-;\-&quot;$&quot;\ * #,##0_-;_-&quot;$&quot;\ * &quot;-&quot;??_-;_-@_-"/>
  </numFmts>
  <fonts count="13" x14ac:knownFonts="1">
    <font>
      <sz val="11"/>
      <color theme="1"/>
      <name val="Calibri"/>
      <family val="2"/>
      <scheme val="minor"/>
    </font>
    <font>
      <sz val="11"/>
      <color indexed="8"/>
      <name val="Tahoma"/>
      <family val="2"/>
    </font>
    <font>
      <b/>
      <sz val="11"/>
      <color indexed="8"/>
      <name val="Tahoma"/>
      <family val="2"/>
    </font>
    <font>
      <sz val="11"/>
      <name val="Tahoma"/>
      <family val="2"/>
    </font>
    <font>
      <b/>
      <sz val="11"/>
      <name val="Tahoma"/>
      <family val="2"/>
    </font>
    <font>
      <sz val="11"/>
      <color theme="1"/>
      <name val="Calibri"/>
      <family val="2"/>
      <scheme val="minor"/>
    </font>
    <font>
      <sz val="11"/>
      <color theme="0"/>
      <name val="Calibri"/>
      <family val="2"/>
      <scheme val="minor"/>
    </font>
    <font>
      <u/>
      <sz val="11"/>
      <color theme="10"/>
      <name val="Calibri"/>
      <family val="2"/>
      <scheme val="minor"/>
    </font>
    <font>
      <sz val="11"/>
      <color theme="1"/>
      <name val="Tahoma"/>
      <family val="2"/>
    </font>
    <font>
      <b/>
      <sz val="11"/>
      <color theme="1"/>
      <name val="Tahoma"/>
      <family val="2"/>
    </font>
    <font>
      <u/>
      <sz val="11"/>
      <color theme="10"/>
      <name val="Tahoma"/>
      <family val="2"/>
    </font>
    <font>
      <sz val="11"/>
      <color rgb="FF000000"/>
      <name val="Tahoma"/>
      <family val="2"/>
    </font>
    <font>
      <b/>
      <sz val="10"/>
      <color theme="1"/>
      <name val="Verdana"/>
      <family val="2"/>
    </font>
  </fonts>
  <fills count="5">
    <fill>
      <patternFill patternType="none"/>
    </fill>
    <fill>
      <patternFill patternType="gray125"/>
    </fill>
    <fill>
      <patternFill patternType="solid">
        <fgColor theme="4"/>
      </patternFill>
    </fill>
    <fill>
      <patternFill patternType="solid">
        <fgColor theme="9" tint="0.79998168889431442"/>
        <bgColor indexed="64"/>
      </patternFill>
    </fill>
    <fill>
      <patternFill patternType="solid">
        <fgColor rgb="FFDBE5F1"/>
        <bgColor indexed="64"/>
      </patternFill>
    </fill>
  </fills>
  <borders count="27">
    <border>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s>
  <cellStyleXfs count="6">
    <xf numFmtId="0" fontId="0" fillId="0" borderId="0"/>
    <xf numFmtId="0" fontId="6" fillId="2" borderId="0" applyNumberFormat="0" applyBorder="0" applyAlignment="0" applyProtection="0"/>
    <xf numFmtId="0" fontId="7" fillId="0" borderId="0" applyNumberForma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0" fontId="12" fillId="4" borderId="0" applyNumberFormat="0" applyBorder="0" applyProtection="0">
      <alignment horizontal="center" vertical="center"/>
    </xf>
  </cellStyleXfs>
  <cellXfs count="72">
    <xf numFmtId="0" fontId="0" fillId="0" borderId="0" xfId="0"/>
    <xf numFmtId="42" fontId="8" fillId="0" borderId="0" xfId="4" applyFont="1" applyFill="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justify" vertical="center" wrapText="1"/>
    </xf>
    <xf numFmtId="0" fontId="8" fillId="0" borderId="4" xfId="0" applyFont="1" applyBorder="1" applyAlignment="1">
      <alignment horizontal="center" vertical="center" wrapText="1"/>
    </xf>
    <xf numFmtId="0" fontId="3" fillId="0" borderId="0" xfId="0" applyFont="1" applyAlignment="1">
      <alignment vertical="center" wrapText="1"/>
    </xf>
    <xf numFmtId="6" fontId="3" fillId="0" borderId="0" xfId="0" applyNumberFormat="1" applyFont="1" applyAlignment="1">
      <alignment vertical="center" wrapText="1"/>
    </xf>
    <xf numFmtId="0" fontId="3"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14" fontId="8" fillId="0" borderId="8"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44" fontId="8" fillId="0" borderId="0" xfId="3" applyFont="1" applyFill="1" applyAlignment="1">
      <alignment horizontal="center" vertical="center" wrapText="1"/>
    </xf>
    <xf numFmtId="0" fontId="9" fillId="0" borderId="17" xfId="0" applyFont="1" applyBorder="1" applyAlignment="1">
      <alignment horizontal="center" vertical="center" wrapText="1"/>
    </xf>
    <xf numFmtId="0" fontId="8" fillId="0" borderId="19" xfId="0" applyFont="1" applyBorder="1" applyAlignment="1">
      <alignment horizontal="center" vertical="center"/>
    </xf>
    <xf numFmtId="0" fontId="4" fillId="3" borderId="20" xfId="1" applyFont="1" applyFill="1" applyBorder="1" applyAlignment="1">
      <alignment horizontal="center" vertical="center" wrapText="1"/>
    </xf>
    <xf numFmtId="0" fontId="4" fillId="3" borderId="21" xfId="1" applyFont="1" applyFill="1" applyBorder="1" applyAlignment="1">
      <alignment horizontal="center" vertical="center" wrapText="1"/>
    </xf>
    <xf numFmtId="0" fontId="4" fillId="3" borderId="22" xfId="1" applyFont="1" applyFill="1" applyBorder="1" applyAlignment="1">
      <alignment horizontal="center" vertical="center" wrapText="1"/>
    </xf>
    <xf numFmtId="0" fontId="4" fillId="3" borderId="23" xfId="1" applyFont="1" applyFill="1" applyBorder="1" applyAlignment="1">
      <alignment horizontal="center" vertical="center" wrapText="1"/>
    </xf>
    <xf numFmtId="42" fontId="4" fillId="3" borderId="23" xfId="4" applyFont="1" applyFill="1" applyBorder="1" applyAlignment="1">
      <alignment horizontal="center" vertical="center" wrapText="1"/>
    </xf>
    <xf numFmtId="42" fontId="3" fillId="0" borderId="6" xfId="4" applyFont="1" applyFill="1" applyBorder="1" applyAlignment="1">
      <alignment vertical="center" wrapText="1"/>
    </xf>
    <xf numFmtId="0" fontId="3" fillId="0" borderId="6" xfId="0" applyFont="1" applyBorder="1" applyAlignment="1">
      <alignment horizontal="center" vertical="center" wrapText="1"/>
    </xf>
    <xf numFmtId="0" fontId="3" fillId="0" borderId="6" xfId="0" applyFont="1" applyBorder="1" applyAlignment="1">
      <alignment horizontal="center" vertical="top" wrapText="1"/>
    </xf>
    <xf numFmtId="165" fontId="3" fillId="0" borderId="6" xfId="0" applyNumberFormat="1" applyFont="1" applyBorder="1" applyAlignment="1">
      <alignment horizontal="center" vertical="center" shrinkToFit="1"/>
    </xf>
    <xf numFmtId="166" fontId="11" fillId="0" borderId="6" xfId="3" applyNumberFormat="1" applyFont="1" applyFill="1" applyBorder="1" applyAlignment="1">
      <alignment horizontal="right" vertical="center" shrinkToFit="1"/>
    </xf>
    <xf numFmtId="0" fontId="8" fillId="0" borderId="6" xfId="0" applyFont="1" applyBorder="1" applyAlignment="1">
      <alignment horizontal="center" vertical="center" wrapText="1"/>
    </xf>
    <xf numFmtId="0" fontId="1" fillId="0" borderId="3" xfId="0" applyFont="1" applyBorder="1" applyAlignment="1">
      <alignment horizontal="center" vertical="center" wrapText="1"/>
    </xf>
    <xf numFmtId="1" fontId="11" fillId="0" borderId="6" xfId="0" applyNumberFormat="1" applyFont="1" applyBorder="1" applyAlignment="1">
      <alignment horizontal="center" vertical="center" shrinkToFit="1"/>
    </xf>
    <xf numFmtId="0" fontId="11" fillId="0" borderId="6" xfId="0" applyFont="1" applyBorder="1" applyAlignment="1">
      <alignment horizontal="center" vertical="center" wrapText="1" shrinkToFit="1"/>
    </xf>
    <xf numFmtId="0" fontId="8" fillId="0" borderId="6" xfId="0" applyFont="1" applyBorder="1" applyAlignment="1">
      <alignment horizontal="center" vertical="center"/>
    </xf>
    <xf numFmtId="1" fontId="3" fillId="0" borderId="6" xfId="0" applyNumberFormat="1" applyFont="1" applyBorder="1" applyAlignment="1">
      <alignment horizontal="center" vertical="center" shrinkToFit="1"/>
    </xf>
    <xf numFmtId="1" fontId="11" fillId="0" borderId="6" xfId="0" applyNumberFormat="1" applyFont="1" applyBorder="1" applyAlignment="1">
      <alignment horizontal="center" vertical="center" wrapText="1" shrinkToFit="1"/>
    </xf>
    <xf numFmtId="0" fontId="3" fillId="0" borderId="24" xfId="0" applyFont="1" applyBorder="1" applyAlignment="1">
      <alignment horizontal="center" vertical="top" wrapText="1"/>
    </xf>
    <xf numFmtId="0" fontId="3" fillId="0" borderId="24" xfId="0" applyFont="1" applyBorder="1" applyAlignment="1">
      <alignment horizontal="center" vertical="center" wrapText="1"/>
    </xf>
    <xf numFmtId="0" fontId="3" fillId="0" borderId="6" xfId="0" applyFont="1" applyBorder="1" applyAlignment="1">
      <alignment vertical="center" wrapText="1"/>
    </xf>
    <xf numFmtId="0" fontId="12" fillId="3" borderId="6" xfId="5" applyFill="1" applyBorder="1" applyAlignment="1" applyProtection="1">
      <alignment horizontal="center" vertical="center" wrapText="1"/>
    </xf>
    <xf numFmtId="166" fontId="11" fillId="0" borderId="6" xfId="3" applyNumberFormat="1" applyFont="1" applyFill="1" applyBorder="1" applyAlignment="1">
      <alignment horizontal="center" vertical="center" shrinkToFit="1"/>
    </xf>
    <xf numFmtId="42" fontId="8" fillId="0" borderId="0" xfId="4" applyFont="1" applyFill="1" applyAlignment="1">
      <alignment horizontal="center" vertical="center" wrapText="1"/>
    </xf>
    <xf numFmtId="166" fontId="3" fillId="0" borderId="6" xfId="3" applyNumberFormat="1" applyFont="1" applyFill="1" applyBorder="1" applyAlignment="1">
      <alignment horizontal="center" vertical="center" wrapText="1"/>
    </xf>
    <xf numFmtId="42" fontId="8" fillId="0" borderId="6" xfId="4" applyFont="1" applyFill="1" applyBorder="1" applyAlignment="1">
      <alignment horizontal="center" vertical="center" wrapText="1"/>
    </xf>
    <xf numFmtId="166" fontId="3" fillId="0" borderId="6" xfId="3" applyNumberFormat="1" applyFont="1" applyFill="1" applyBorder="1" applyAlignment="1">
      <alignment horizontal="center" vertical="center" shrinkToFit="1"/>
    </xf>
    <xf numFmtId="0" fontId="8" fillId="0" borderId="1" xfId="0" applyFont="1" applyBorder="1" applyAlignment="1">
      <alignment horizontal="center" vertical="center" wrapText="1"/>
    </xf>
    <xf numFmtId="0" fontId="8" fillId="0" borderId="3" xfId="0" quotePrefix="1" applyFont="1" applyBorder="1" applyAlignment="1">
      <alignment horizontal="center" vertical="center" wrapText="1"/>
    </xf>
    <xf numFmtId="0" fontId="10" fillId="0" borderId="3" xfId="2" quotePrefix="1"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4" fontId="8" fillId="0" borderId="0" xfId="0" applyNumberFormat="1" applyFont="1" applyAlignment="1">
      <alignment horizontal="center" vertical="center" wrapText="1"/>
    </xf>
    <xf numFmtId="0" fontId="8" fillId="0" borderId="18" xfId="0" applyFont="1" applyBorder="1" applyAlignment="1">
      <alignment horizontal="center" vertical="center" wrapText="1"/>
    </xf>
    <xf numFmtId="0" fontId="8" fillId="0" borderId="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5" xfId="0" applyFont="1" applyBorder="1" applyAlignment="1">
      <alignment horizontal="center" vertical="center" wrapText="1"/>
    </xf>
    <xf numFmtId="0" fontId="8" fillId="0" borderId="0" xfId="0" applyFont="1" applyAlignment="1">
      <alignment horizontal="center" vertical="center"/>
    </xf>
    <xf numFmtId="0" fontId="3" fillId="0" borderId="25" xfId="0" applyFont="1" applyBorder="1" applyAlignment="1">
      <alignment horizontal="center" vertical="center" wrapText="1"/>
    </xf>
    <xf numFmtId="0" fontId="4" fillId="3" borderId="26" xfId="1" applyFont="1" applyFill="1" applyBorder="1" applyAlignment="1">
      <alignment horizontal="center" vertical="center" wrapText="1"/>
    </xf>
    <xf numFmtId="0" fontId="8" fillId="0" borderId="6" xfId="0" applyFont="1" applyBorder="1" applyAlignment="1">
      <alignment horizont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8" fillId="0" borderId="9" xfId="0" applyFont="1" applyBorder="1" applyAlignment="1">
      <alignment horizontal="center" wrapText="1"/>
    </xf>
    <xf numFmtId="0" fontId="8" fillId="0" borderId="11" xfId="0" applyFont="1" applyBorder="1" applyAlignment="1">
      <alignment horizontal="left"/>
    </xf>
    <xf numFmtId="0" fontId="8" fillId="0" borderId="12" xfId="0" applyFont="1" applyBorder="1" applyAlignment="1">
      <alignment horizontal="center"/>
    </xf>
    <xf numFmtId="0" fontId="8" fillId="0" borderId="13" xfId="0" applyFont="1" applyBorder="1" applyAlignment="1">
      <alignment horizontal="left"/>
    </xf>
    <xf numFmtId="0" fontId="8" fillId="0" borderId="14" xfId="0" applyFont="1" applyBorder="1" applyAlignment="1">
      <alignment horizontal="center"/>
    </xf>
    <xf numFmtId="0" fontId="8" fillId="0" borderId="16" xfId="0" applyFont="1" applyBorder="1" applyAlignment="1">
      <alignment horizontal="left"/>
    </xf>
    <xf numFmtId="0" fontId="8" fillId="0" borderId="6" xfId="0" applyFont="1" applyBorder="1" applyAlignment="1">
      <alignment horizontal="center" vertical="center" wrapText="1"/>
    </xf>
  </cellXfs>
  <cellStyles count="6">
    <cellStyle name="Énfasis1" xfId="1" builtinId="29"/>
    <cellStyle name="HeaderStyle" xfId="5" xr:uid="{31B8EE70-65B6-469E-B2FC-5341AB0E3C22}"/>
    <cellStyle name="Hipervínculo" xfId="2" builtinId="8"/>
    <cellStyle name="Moneda" xfId="3" builtinId="4"/>
    <cellStyle name="Moneda [0]" xfId="4"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340988</xdr:colOff>
      <xdr:row>0</xdr:row>
      <xdr:rowOff>142875</xdr:rowOff>
    </xdr:from>
    <xdr:to>
      <xdr:col>1</xdr:col>
      <xdr:colOff>1095375</xdr:colOff>
      <xdr:row>3</xdr:row>
      <xdr:rowOff>261938</xdr:rowOff>
    </xdr:to>
    <xdr:pic>
      <xdr:nvPicPr>
        <xdr:cNvPr id="1326" name="Imagen 35" descr="Logo2016">
          <a:extLst>
            <a:ext uri="{FF2B5EF4-FFF2-40B4-BE49-F238E27FC236}">
              <a16:creationId xmlns:a16="http://schemas.microsoft.com/office/drawing/2014/main" id="{523A707D-5729-3CF6-DD03-4C7C5404A4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984" t="26021" r="9218" b="27550"/>
        <a:stretch>
          <a:fillRect/>
        </a:stretch>
      </xdr:blipFill>
      <xdr:spPr bwMode="auto">
        <a:xfrm>
          <a:off x="340988" y="142875"/>
          <a:ext cx="2290293"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P.FINANCIERA" id="{4412C02D-FEC8-4063-A37C-E6CC1864095B}" userId="S::pfinanciera@LOTERIAQUINDIO.onmicrosoft.com::99cf9841-5d14-44ec-8a68-23ec01f8b76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42" dT="2025-12-16T13:05:18.13" personId="{4412C02D-FEC8-4063-A37C-E6CC1864095B}" id="{DE5617B7-27AB-4211-84DA-0746664E1F2D}">
    <text xml:space="preserve"> - $281.96 POR BILLETE 126.000 BILLETES POR SORTEO $35.526.960 
- $1.385.551.440 CDP 2025 $71.053.920 HASTA SEP 25
-NOVIEMBRE A DICIEMBRE $321.96 - 14 SORTEOS $597.937.440</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loteriaquindio/"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7"/>
  <sheetViews>
    <sheetView tabSelected="1" view="pageBreakPreview" topLeftCell="A9" zoomScale="80" zoomScaleNormal="80" zoomScaleSheetLayoutView="80" workbookViewId="0">
      <selection activeCell="D28" sqref="D28"/>
    </sheetView>
  </sheetViews>
  <sheetFormatPr baseColWidth="10" defaultColWidth="10.85546875" defaultRowHeight="14.25" x14ac:dyDescent="0.25"/>
  <cols>
    <col min="1" max="1" width="15.42578125" style="2" customWidth="1"/>
    <col min="2" max="2" width="37" style="5" customWidth="1"/>
    <col min="3" max="3" width="74.140625" style="5" customWidth="1"/>
    <col min="4" max="6" width="19" style="5" customWidth="1"/>
    <col min="7" max="7" width="15.85546875" style="5" customWidth="1"/>
    <col min="8" max="8" width="13.42578125" style="5" customWidth="1"/>
    <col min="9" max="9" width="16.85546875" style="5" customWidth="1"/>
    <col min="10" max="10" width="12.85546875" style="5" customWidth="1"/>
    <col min="11" max="11" width="27.140625" style="42" bestFit="1" customWidth="1"/>
    <col min="12" max="12" width="19.28515625" style="1" bestFit="1" customWidth="1"/>
    <col min="13" max="13" width="19.42578125" style="5" bestFit="1" customWidth="1"/>
    <col min="14" max="14" width="17.28515625" style="5" customWidth="1"/>
    <col min="15" max="15" width="34.5703125" style="5" customWidth="1"/>
    <col min="16" max="16" width="17.28515625" style="5" customWidth="1"/>
    <col min="17" max="17" width="23.85546875" style="5" customWidth="1"/>
    <col min="18" max="18" width="40" style="5" customWidth="1"/>
    <col min="19" max="19" width="34.5703125" style="2" customWidth="1"/>
    <col min="20" max="20" width="14" style="2" customWidth="1"/>
    <col min="21" max="21" width="42.42578125" style="2" customWidth="1"/>
    <col min="22" max="16384" width="10.85546875" style="2"/>
  </cols>
  <sheetData>
    <row r="1" spans="1:12" x14ac:dyDescent="0.25">
      <c r="A1" s="58"/>
      <c r="B1" s="58"/>
      <c r="C1" s="59" t="s">
        <v>33</v>
      </c>
      <c r="D1" s="59"/>
      <c r="E1" s="59"/>
      <c r="F1" s="59"/>
      <c r="G1" s="59"/>
      <c r="H1" s="60"/>
      <c r="I1" s="53"/>
      <c r="J1" s="65" t="s">
        <v>34</v>
      </c>
      <c r="K1" s="66"/>
    </row>
    <row r="2" spans="1:12" x14ac:dyDescent="0.25">
      <c r="A2" s="58"/>
      <c r="B2" s="58"/>
      <c r="C2" s="61"/>
      <c r="D2" s="61"/>
      <c r="E2" s="61"/>
      <c r="F2" s="61"/>
      <c r="G2" s="61"/>
      <c r="H2" s="62"/>
      <c r="I2" s="3"/>
      <c r="J2" s="67"/>
      <c r="K2" s="68"/>
    </row>
    <row r="3" spans="1:12" x14ac:dyDescent="0.25">
      <c r="A3" s="58"/>
      <c r="B3" s="58"/>
      <c r="C3" s="61"/>
      <c r="D3" s="61"/>
      <c r="E3" s="61"/>
      <c r="F3" s="61"/>
      <c r="G3" s="61"/>
      <c r="H3" s="62"/>
      <c r="I3" s="3"/>
      <c r="J3" s="67"/>
      <c r="K3" s="68"/>
    </row>
    <row r="4" spans="1:12" ht="43.5" customHeight="1" x14ac:dyDescent="0.25">
      <c r="A4" s="58"/>
      <c r="B4" s="58"/>
      <c r="C4" s="63"/>
      <c r="D4" s="63"/>
      <c r="E4" s="63"/>
      <c r="F4" s="63"/>
      <c r="G4" s="63"/>
      <c r="H4" s="64"/>
      <c r="I4" s="54"/>
      <c r="J4" s="69"/>
      <c r="K4" s="70"/>
    </row>
    <row r="7" spans="1:12" x14ac:dyDescent="0.25">
      <c r="B7" s="3"/>
    </row>
    <row r="8" spans="1:12" ht="28.5" x14ac:dyDescent="0.25">
      <c r="B8" s="3" t="s">
        <v>0</v>
      </c>
    </row>
    <row r="9" spans="1:12" ht="15" thickBot="1" x14ac:dyDescent="0.3">
      <c r="B9" s="3"/>
    </row>
    <row r="10" spans="1:12" x14ac:dyDescent="0.25">
      <c r="B10" s="14" t="s">
        <v>1</v>
      </c>
      <c r="C10" s="46" t="s">
        <v>2</v>
      </c>
      <c r="K10" s="5"/>
      <c r="L10" s="2"/>
    </row>
    <row r="11" spans="1:12" x14ac:dyDescent="0.25">
      <c r="B11" s="15" t="s">
        <v>4</v>
      </c>
      <c r="C11" s="11" t="s">
        <v>74</v>
      </c>
      <c r="K11" s="5"/>
      <c r="L11" s="2"/>
    </row>
    <row r="12" spans="1:12" x14ac:dyDescent="0.25">
      <c r="B12" s="15" t="s">
        <v>5</v>
      </c>
      <c r="C12" s="47">
        <v>7412441</v>
      </c>
      <c r="K12" s="5"/>
      <c r="L12" s="2"/>
    </row>
    <row r="13" spans="1:12" x14ac:dyDescent="0.25">
      <c r="B13" s="15" t="s">
        <v>6</v>
      </c>
      <c r="C13" s="48" t="s">
        <v>7</v>
      </c>
      <c r="K13" s="5"/>
      <c r="L13" s="2"/>
    </row>
    <row r="14" spans="1:12" ht="275.25" customHeight="1" x14ac:dyDescent="0.25">
      <c r="B14" s="15" t="s">
        <v>8</v>
      </c>
      <c r="C14" s="31" t="s">
        <v>77</v>
      </c>
      <c r="H14" s="71" t="s">
        <v>3</v>
      </c>
      <c r="I14" s="71"/>
      <c r="J14" s="71"/>
      <c r="K14" s="71"/>
      <c r="L14" s="71"/>
    </row>
    <row r="15" spans="1:12" ht="64.5" customHeight="1" x14ac:dyDescent="0.25">
      <c r="B15" s="15" t="s">
        <v>9</v>
      </c>
      <c r="C15" s="30" t="s">
        <v>78</v>
      </c>
    </row>
    <row r="16" spans="1:12" ht="83.25" customHeight="1" x14ac:dyDescent="0.25">
      <c r="B16" s="15" t="s">
        <v>10</v>
      </c>
      <c r="C16" s="11" t="s">
        <v>75</v>
      </c>
      <c r="H16" s="71" t="s">
        <v>11</v>
      </c>
      <c r="I16" s="71"/>
      <c r="J16" s="71"/>
      <c r="K16" s="71"/>
      <c r="L16" s="71"/>
    </row>
    <row r="17" spans="2:21" ht="26.25" customHeight="1" x14ac:dyDescent="0.25">
      <c r="B17" s="15" t="s">
        <v>12</v>
      </c>
      <c r="C17" s="49">
        <f>SUM(K26:K66)</f>
        <v>2984073796</v>
      </c>
      <c r="K17" s="5"/>
      <c r="L17" s="2"/>
    </row>
    <row r="18" spans="2:21" ht="39.75" customHeight="1" x14ac:dyDescent="0.25">
      <c r="B18" s="15" t="s">
        <v>13</v>
      </c>
      <c r="C18" s="49">
        <f>1750905*200</f>
        <v>350181000</v>
      </c>
      <c r="D18" s="17"/>
      <c r="E18" s="17"/>
      <c r="F18" s="17"/>
      <c r="K18" s="5"/>
      <c r="L18" s="2"/>
      <c r="M18" s="17"/>
    </row>
    <row r="19" spans="2:21" ht="41.25" customHeight="1" x14ac:dyDescent="0.25">
      <c r="B19" s="15" t="s">
        <v>14</v>
      </c>
      <c r="C19" s="49">
        <f>1750905*45</f>
        <v>78790725</v>
      </c>
      <c r="D19" s="17"/>
      <c r="E19" s="17"/>
      <c r="F19" s="17"/>
      <c r="K19" s="5"/>
      <c r="L19" s="2"/>
    </row>
    <row r="20" spans="2:21" ht="40.5" customHeight="1" thickBot="1" x14ac:dyDescent="0.3">
      <c r="B20" s="16" t="s">
        <v>15</v>
      </c>
      <c r="C20" s="13" t="s">
        <v>28</v>
      </c>
      <c r="K20" s="5"/>
      <c r="L20" s="2"/>
    </row>
    <row r="21" spans="2:21" ht="23.25" customHeight="1" x14ac:dyDescent="0.25">
      <c r="C21" s="50"/>
      <c r="K21" s="5"/>
      <c r="L21" s="6"/>
    </row>
    <row r="22" spans="2:21" ht="23.25" customHeight="1" x14ac:dyDescent="0.25">
      <c r="C22" s="50"/>
      <c r="K22" s="5"/>
      <c r="L22" s="6"/>
    </row>
    <row r="23" spans="2:21" ht="24" customHeight="1" x14ac:dyDescent="0.25"/>
    <row r="24" spans="2:21" ht="38.25" customHeight="1" thickBot="1" x14ac:dyDescent="0.3">
      <c r="B24" s="3" t="s">
        <v>16</v>
      </c>
    </row>
    <row r="25" spans="2:21" s="5" customFormat="1" ht="96.75" customHeight="1" x14ac:dyDescent="0.25">
      <c r="B25" s="20" t="s">
        <v>76</v>
      </c>
      <c r="C25" s="21" t="s">
        <v>17</v>
      </c>
      <c r="D25" s="22" t="s">
        <v>18</v>
      </c>
      <c r="E25" s="57" t="s">
        <v>130</v>
      </c>
      <c r="F25" s="20" t="s">
        <v>126</v>
      </c>
      <c r="G25" s="40" t="s">
        <v>127</v>
      </c>
      <c r="H25" s="22" t="s">
        <v>19</v>
      </c>
      <c r="I25" s="22" t="s">
        <v>132</v>
      </c>
      <c r="J25" s="23" t="s">
        <v>20</v>
      </c>
      <c r="K25" s="24" t="s">
        <v>21</v>
      </c>
      <c r="L25" s="24" t="s">
        <v>22</v>
      </c>
      <c r="M25" s="23" t="s">
        <v>23</v>
      </c>
      <c r="N25" s="23" t="s">
        <v>24</v>
      </c>
      <c r="O25" s="20" t="s">
        <v>25</v>
      </c>
      <c r="P25" s="40" t="s">
        <v>118</v>
      </c>
      <c r="Q25" s="40" t="s">
        <v>119</v>
      </c>
      <c r="R25" s="40" t="s">
        <v>120</v>
      </c>
      <c r="S25" s="40" t="s">
        <v>121</v>
      </c>
    </row>
    <row r="26" spans="2:21" s="8" customFormat="1" ht="57" x14ac:dyDescent="0.25">
      <c r="B26" s="26" t="s">
        <v>40</v>
      </c>
      <c r="C26" s="26" t="s">
        <v>41</v>
      </c>
      <c r="D26" s="26" t="s">
        <v>59</v>
      </c>
      <c r="E26" s="26" t="s">
        <v>59</v>
      </c>
      <c r="F26" s="38">
        <v>1</v>
      </c>
      <c r="G26" s="26" t="s">
        <v>72</v>
      </c>
      <c r="H26" s="56" t="s">
        <v>131</v>
      </c>
      <c r="I26" s="56" t="s">
        <v>133</v>
      </c>
      <c r="J26" s="26" t="s">
        <v>26</v>
      </c>
      <c r="K26" s="41">
        <v>12250000</v>
      </c>
      <c r="L26" s="28">
        <v>12250000</v>
      </c>
      <c r="M26" s="26" t="s">
        <v>27</v>
      </c>
      <c r="N26" s="27" t="s">
        <v>28</v>
      </c>
      <c r="O26" s="26" t="s">
        <v>113</v>
      </c>
      <c r="P26" s="26" t="s">
        <v>27</v>
      </c>
      <c r="Q26" s="26" t="s">
        <v>27</v>
      </c>
      <c r="R26" s="38" t="s">
        <v>27</v>
      </c>
      <c r="S26" s="26" t="s">
        <v>52</v>
      </c>
      <c r="U26" s="9"/>
    </row>
    <row r="27" spans="2:21" s="8" customFormat="1" ht="57" x14ac:dyDescent="0.25">
      <c r="B27" s="26" t="s">
        <v>79</v>
      </c>
      <c r="C27" s="5" t="s">
        <v>80</v>
      </c>
      <c r="D27" s="26" t="s">
        <v>66</v>
      </c>
      <c r="E27" s="26" t="s">
        <v>66</v>
      </c>
      <c r="F27" s="38">
        <v>1</v>
      </c>
      <c r="G27" s="26" t="s">
        <v>72</v>
      </c>
      <c r="H27" s="56" t="s">
        <v>131</v>
      </c>
      <c r="I27" s="56" t="s">
        <v>133</v>
      </c>
      <c r="J27" s="26" t="s">
        <v>26</v>
      </c>
      <c r="K27" s="41">
        <v>2400000</v>
      </c>
      <c r="L27" s="28">
        <f t="shared" ref="L27:L66" si="0">+K27</f>
        <v>2400000</v>
      </c>
      <c r="M27" s="26" t="s">
        <v>27</v>
      </c>
      <c r="N27" s="27" t="s">
        <v>28</v>
      </c>
      <c r="O27" s="26" t="s">
        <v>114</v>
      </c>
      <c r="P27" s="26" t="s">
        <v>27</v>
      </c>
      <c r="Q27" s="26" t="s">
        <v>27</v>
      </c>
      <c r="R27" s="38" t="s">
        <v>27</v>
      </c>
      <c r="S27" s="26" t="s">
        <v>52</v>
      </c>
    </row>
    <row r="28" spans="2:21" s="8" customFormat="1" ht="57" x14ac:dyDescent="0.25">
      <c r="B28" s="32">
        <v>72121103</v>
      </c>
      <c r="C28" s="26" t="s">
        <v>46</v>
      </c>
      <c r="D28" s="26" t="s">
        <v>61</v>
      </c>
      <c r="E28" s="26" t="s">
        <v>61</v>
      </c>
      <c r="F28" s="38">
        <v>4</v>
      </c>
      <c r="G28" s="26" t="s">
        <v>128</v>
      </c>
      <c r="H28" s="56" t="s">
        <v>131</v>
      </c>
      <c r="I28" s="56" t="s">
        <v>133</v>
      </c>
      <c r="J28" s="26" t="s">
        <v>26</v>
      </c>
      <c r="K28" s="41">
        <v>2500000</v>
      </c>
      <c r="L28" s="28">
        <f t="shared" si="0"/>
        <v>2500000</v>
      </c>
      <c r="M28" s="26" t="s">
        <v>27</v>
      </c>
      <c r="N28" s="26" t="s">
        <v>28</v>
      </c>
      <c r="O28" s="26" t="s">
        <v>113</v>
      </c>
      <c r="P28" s="26" t="s">
        <v>27</v>
      </c>
      <c r="Q28" s="26" t="s">
        <v>27</v>
      </c>
      <c r="R28" s="38" t="s">
        <v>27</v>
      </c>
      <c r="S28" s="26" t="s">
        <v>52</v>
      </c>
    </row>
    <row r="29" spans="2:21" s="8" customFormat="1" ht="69.75" customHeight="1" x14ac:dyDescent="0.25">
      <c r="B29" s="26" t="s">
        <v>81</v>
      </c>
      <c r="C29" s="26" t="s">
        <v>67</v>
      </c>
      <c r="D29" s="26" t="s">
        <v>122</v>
      </c>
      <c r="E29" s="26" t="s">
        <v>122</v>
      </c>
      <c r="F29" s="38">
        <v>1</v>
      </c>
      <c r="G29" s="26" t="s">
        <v>73</v>
      </c>
      <c r="H29" s="56" t="s">
        <v>131</v>
      </c>
      <c r="I29" s="56" t="s">
        <v>133</v>
      </c>
      <c r="J29" s="26" t="s">
        <v>26</v>
      </c>
      <c r="K29" s="41">
        <v>4401000</v>
      </c>
      <c r="L29" s="28">
        <f t="shared" si="0"/>
        <v>4401000</v>
      </c>
      <c r="M29" s="26" t="s">
        <v>27</v>
      </c>
      <c r="N29" s="27" t="s">
        <v>28</v>
      </c>
      <c r="O29" s="26" t="s">
        <v>114</v>
      </c>
      <c r="P29" s="26" t="s">
        <v>27</v>
      </c>
      <c r="Q29" s="26" t="s">
        <v>27</v>
      </c>
      <c r="R29" s="38" t="s">
        <v>27</v>
      </c>
      <c r="S29" s="26" t="s">
        <v>52</v>
      </c>
    </row>
    <row r="30" spans="2:21" s="8" customFormat="1" ht="57" x14ac:dyDescent="0.25">
      <c r="B30" s="26">
        <v>72101511</v>
      </c>
      <c r="C30" s="26" t="s">
        <v>56</v>
      </c>
      <c r="D30" s="26" t="s">
        <v>69</v>
      </c>
      <c r="E30" s="26" t="s">
        <v>69</v>
      </c>
      <c r="F30" s="38">
        <v>1</v>
      </c>
      <c r="G30" s="26" t="s">
        <v>73</v>
      </c>
      <c r="H30" s="56" t="s">
        <v>131</v>
      </c>
      <c r="I30" s="56" t="s">
        <v>133</v>
      </c>
      <c r="J30" s="26" t="s">
        <v>26</v>
      </c>
      <c r="K30" s="41">
        <v>1300000</v>
      </c>
      <c r="L30" s="28">
        <f t="shared" si="0"/>
        <v>1300000</v>
      </c>
      <c r="M30" s="26" t="s">
        <v>27</v>
      </c>
      <c r="N30" s="27" t="s">
        <v>28</v>
      </c>
      <c r="O30" s="26" t="s">
        <v>114</v>
      </c>
      <c r="P30" s="26" t="s">
        <v>27</v>
      </c>
      <c r="Q30" s="26" t="s">
        <v>27</v>
      </c>
      <c r="R30" s="38" t="s">
        <v>27</v>
      </c>
      <c r="S30" s="26" t="s">
        <v>52</v>
      </c>
    </row>
    <row r="31" spans="2:21" s="8" customFormat="1" ht="132.75" customHeight="1" x14ac:dyDescent="0.25">
      <c r="B31" s="26" t="s">
        <v>82</v>
      </c>
      <c r="C31" s="26" t="s">
        <v>123</v>
      </c>
      <c r="D31" s="26" t="s">
        <v>60</v>
      </c>
      <c r="E31" s="26" t="s">
        <v>60</v>
      </c>
      <c r="F31" s="38">
        <v>1</v>
      </c>
      <c r="G31" s="26" t="s">
        <v>73</v>
      </c>
      <c r="H31" s="56" t="s">
        <v>131</v>
      </c>
      <c r="I31" s="56" t="s">
        <v>133</v>
      </c>
      <c r="J31" s="26" t="s">
        <v>26</v>
      </c>
      <c r="K31" s="41">
        <f>150000*12</f>
        <v>1800000</v>
      </c>
      <c r="L31" s="28">
        <f t="shared" si="0"/>
        <v>1800000</v>
      </c>
      <c r="M31" s="26" t="s">
        <v>27</v>
      </c>
      <c r="N31" s="26" t="s">
        <v>28</v>
      </c>
      <c r="O31" s="26" t="s">
        <v>113</v>
      </c>
      <c r="P31" s="26" t="s">
        <v>27</v>
      </c>
      <c r="Q31" s="26" t="s">
        <v>27</v>
      </c>
      <c r="R31" s="38" t="s">
        <v>27</v>
      </c>
      <c r="S31" s="26" t="s">
        <v>52</v>
      </c>
    </row>
    <row r="32" spans="2:21" s="8" customFormat="1" ht="107.25" customHeight="1" x14ac:dyDescent="0.25">
      <c r="B32" s="26" t="s">
        <v>83</v>
      </c>
      <c r="C32" s="26" t="s">
        <v>43</v>
      </c>
      <c r="D32" s="26" t="s">
        <v>60</v>
      </c>
      <c r="E32" s="26" t="s">
        <v>60</v>
      </c>
      <c r="F32" s="38">
        <v>1</v>
      </c>
      <c r="G32" s="26" t="s">
        <v>73</v>
      </c>
      <c r="H32" s="56" t="s">
        <v>131</v>
      </c>
      <c r="I32" s="56" t="s">
        <v>133</v>
      </c>
      <c r="J32" s="26" t="s">
        <v>26</v>
      </c>
      <c r="K32" s="41">
        <f>300000*12</f>
        <v>3600000</v>
      </c>
      <c r="L32" s="28">
        <f t="shared" si="0"/>
        <v>3600000</v>
      </c>
      <c r="M32" s="26" t="s">
        <v>27</v>
      </c>
      <c r="N32" s="26" t="s">
        <v>28</v>
      </c>
      <c r="O32" s="26" t="s">
        <v>113</v>
      </c>
      <c r="P32" s="26" t="s">
        <v>27</v>
      </c>
      <c r="Q32" s="26" t="s">
        <v>27</v>
      </c>
      <c r="R32" s="38" t="s">
        <v>27</v>
      </c>
      <c r="S32" s="26" t="s">
        <v>52</v>
      </c>
    </row>
    <row r="33" spans="1:19" s="8" customFormat="1" ht="57" x14ac:dyDescent="0.25">
      <c r="B33" s="32">
        <v>81112209</v>
      </c>
      <c r="C33" s="26" t="s">
        <v>68</v>
      </c>
      <c r="D33" s="26" t="s">
        <v>124</v>
      </c>
      <c r="E33" s="26" t="s">
        <v>124</v>
      </c>
      <c r="F33" s="38">
        <v>2</v>
      </c>
      <c r="G33" s="26" t="s">
        <v>128</v>
      </c>
      <c r="H33" s="56" t="s">
        <v>131</v>
      </c>
      <c r="I33" s="56" t="s">
        <v>133</v>
      </c>
      <c r="J33" s="26" t="s">
        <v>26</v>
      </c>
      <c r="K33" s="41">
        <f>4000000-1335883</f>
        <v>2664117</v>
      </c>
      <c r="L33" s="28">
        <f t="shared" si="0"/>
        <v>2664117</v>
      </c>
      <c r="M33" s="26" t="s">
        <v>27</v>
      </c>
      <c r="N33" s="26" t="s">
        <v>28</v>
      </c>
      <c r="O33" s="26" t="s">
        <v>114</v>
      </c>
      <c r="P33" s="26" t="s">
        <v>27</v>
      </c>
      <c r="Q33" s="26" t="s">
        <v>27</v>
      </c>
      <c r="R33" s="38" t="s">
        <v>27</v>
      </c>
      <c r="S33" s="26" t="s">
        <v>52</v>
      </c>
    </row>
    <row r="34" spans="1:19" s="8" customFormat="1" ht="57" x14ac:dyDescent="0.25">
      <c r="B34" s="32" t="s">
        <v>97</v>
      </c>
      <c r="C34" s="26" t="s">
        <v>37</v>
      </c>
      <c r="D34" s="26" t="s">
        <v>59</v>
      </c>
      <c r="E34" s="26" t="s">
        <v>59</v>
      </c>
      <c r="F34" s="38">
        <v>1</v>
      </c>
      <c r="G34" s="26" t="s">
        <v>72</v>
      </c>
      <c r="H34" s="56" t="s">
        <v>131</v>
      </c>
      <c r="I34" s="56" t="s">
        <v>133</v>
      </c>
      <c r="J34" s="26" t="s">
        <v>26</v>
      </c>
      <c r="K34" s="41">
        <v>70000000</v>
      </c>
      <c r="L34" s="28">
        <f t="shared" si="0"/>
        <v>70000000</v>
      </c>
      <c r="M34" s="26" t="s">
        <v>27</v>
      </c>
      <c r="N34" s="26" t="s">
        <v>28</v>
      </c>
      <c r="O34" s="26" t="s">
        <v>114</v>
      </c>
      <c r="P34" s="26" t="s">
        <v>27</v>
      </c>
      <c r="Q34" s="26" t="s">
        <v>27</v>
      </c>
      <c r="R34" s="38" t="s">
        <v>27</v>
      </c>
      <c r="S34" s="26" t="s">
        <v>52</v>
      </c>
    </row>
    <row r="35" spans="1:19" s="8" customFormat="1" ht="57" x14ac:dyDescent="0.25">
      <c r="B35" s="26" t="s">
        <v>84</v>
      </c>
      <c r="C35" s="26" t="s">
        <v>48</v>
      </c>
      <c r="D35" s="26" t="s">
        <v>59</v>
      </c>
      <c r="E35" s="26" t="s">
        <v>59</v>
      </c>
      <c r="F35" s="38">
        <v>1</v>
      </c>
      <c r="G35" s="26" t="s">
        <v>72</v>
      </c>
      <c r="H35" s="56" t="s">
        <v>131</v>
      </c>
      <c r="I35" s="56" t="s">
        <v>133</v>
      </c>
      <c r="J35" s="26" t="s">
        <v>26</v>
      </c>
      <c r="K35" s="41">
        <v>22100000</v>
      </c>
      <c r="L35" s="28">
        <f t="shared" si="0"/>
        <v>22100000</v>
      </c>
      <c r="M35" s="26" t="s">
        <v>27</v>
      </c>
      <c r="N35" s="26" t="s">
        <v>28</v>
      </c>
      <c r="O35" s="26" t="s">
        <v>114</v>
      </c>
      <c r="P35" s="26" t="s">
        <v>27</v>
      </c>
      <c r="Q35" s="26" t="s">
        <v>27</v>
      </c>
      <c r="R35" s="38" t="s">
        <v>27</v>
      </c>
      <c r="S35" s="26" t="s">
        <v>52</v>
      </c>
    </row>
    <row r="36" spans="1:19" s="8" customFormat="1" ht="71.25" x14ac:dyDescent="0.25">
      <c r="B36" s="32">
        <v>92121701</v>
      </c>
      <c r="C36" s="26" t="s">
        <v>39</v>
      </c>
      <c r="D36" s="26" t="s">
        <v>59</v>
      </c>
      <c r="E36" s="26" t="s">
        <v>59</v>
      </c>
      <c r="F36" s="38">
        <v>1</v>
      </c>
      <c r="G36" s="26" t="s">
        <v>72</v>
      </c>
      <c r="H36" s="56" t="s">
        <v>131</v>
      </c>
      <c r="I36" s="56" t="s">
        <v>133</v>
      </c>
      <c r="J36" s="26" t="s">
        <v>26</v>
      </c>
      <c r="K36" s="41">
        <v>980000</v>
      </c>
      <c r="L36" s="28">
        <f t="shared" si="0"/>
        <v>980000</v>
      </c>
      <c r="M36" s="26" t="s">
        <v>27</v>
      </c>
      <c r="N36" s="26" t="s">
        <v>28</v>
      </c>
      <c r="O36" s="26" t="s">
        <v>115</v>
      </c>
      <c r="P36" s="26" t="s">
        <v>27</v>
      </c>
      <c r="Q36" s="26" t="s">
        <v>27</v>
      </c>
      <c r="R36" s="38" t="s">
        <v>27</v>
      </c>
      <c r="S36" s="26" t="s">
        <v>52</v>
      </c>
    </row>
    <row r="37" spans="1:19" s="8" customFormat="1" ht="85.5" x14ac:dyDescent="0.25">
      <c r="B37" s="32" t="s">
        <v>85</v>
      </c>
      <c r="C37" s="26" t="s">
        <v>45</v>
      </c>
      <c r="D37" s="26" t="s">
        <v>59</v>
      </c>
      <c r="E37" s="26" t="s">
        <v>59</v>
      </c>
      <c r="F37" s="38">
        <v>1</v>
      </c>
      <c r="G37" s="26" t="s">
        <v>72</v>
      </c>
      <c r="H37" s="56" t="s">
        <v>131</v>
      </c>
      <c r="I37" s="56" t="s">
        <v>133</v>
      </c>
      <c r="J37" s="26" t="s">
        <v>26</v>
      </c>
      <c r="K37" s="41">
        <v>1350000</v>
      </c>
      <c r="L37" s="28">
        <f t="shared" si="0"/>
        <v>1350000</v>
      </c>
      <c r="M37" s="26" t="s">
        <v>27</v>
      </c>
      <c r="N37" s="26" t="s">
        <v>28</v>
      </c>
      <c r="O37" s="26" t="s">
        <v>115</v>
      </c>
      <c r="P37" s="26" t="s">
        <v>27</v>
      </c>
      <c r="Q37" s="26" t="s">
        <v>27</v>
      </c>
      <c r="R37" s="38" t="s">
        <v>27</v>
      </c>
      <c r="S37" s="26" t="s">
        <v>52</v>
      </c>
    </row>
    <row r="38" spans="1:19" s="8" customFormat="1" ht="71.25" x14ac:dyDescent="0.25">
      <c r="A38" s="10"/>
      <c r="B38" s="33" t="s">
        <v>87</v>
      </c>
      <c r="C38" s="26" t="s">
        <v>47</v>
      </c>
      <c r="D38" s="26" t="s">
        <v>59</v>
      </c>
      <c r="E38" s="26" t="s">
        <v>59</v>
      </c>
      <c r="F38" s="38">
        <v>1</v>
      </c>
      <c r="G38" s="26" t="s">
        <v>72</v>
      </c>
      <c r="H38" s="56" t="s">
        <v>131</v>
      </c>
      <c r="I38" s="56" t="s">
        <v>133</v>
      </c>
      <c r="J38" s="26" t="s">
        <v>26</v>
      </c>
      <c r="K38" s="41">
        <v>8600000</v>
      </c>
      <c r="L38" s="28">
        <f t="shared" si="0"/>
        <v>8600000</v>
      </c>
      <c r="M38" s="26" t="s">
        <v>27</v>
      </c>
      <c r="N38" s="26" t="s">
        <v>28</v>
      </c>
      <c r="O38" s="26" t="s">
        <v>114</v>
      </c>
      <c r="P38" s="26" t="s">
        <v>27</v>
      </c>
      <c r="Q38" s="26" t="s">
        <v>27</v>
      </c>
      <c r="R38" s="38" t="s">
        <v>27</v>
      </c>
      <c r="S38" s="26" t="s">
        <v>52</v>
      </c>
    </row>
    <row r="39" spans="1:19" s="8" customFormat="1" ht="58.5" customHeight="1" x14ac:dyDescent="0.25">
      <c r="B39" s="26" t="s">
        <v>88</v>
      </c>
      <c r="C39" s="26" t="s">
        <v>30</v>
      </c>
      <c r="D39" s="26" t="s">
        <v>60</v>
      </c>
      <c r="E39" s="26" t="s">
        <v>60</v>
      </c>
      <c r="F39" s="38">
        <v>1</v>
      </c>
      <c r="G39" s="26" t="s">
        <v>73</v>
      </c>
      <c r="H39" s="56" t="s">
        <v>131</v>
      </c>
      <c r="I39" s="56" t="s">
        <v>133</v>
      </c>
      <c r="J39" s="26" t="s">
        <v>26</v>
      </c>
      <c r="K39" s="41">
        <v>1083286</v>
      </c>
      <c r="L39" s="28">
        <f t="shared" si="0"/>
        <v>1083286</v>
      </c>
      <c r="M39" s="26" t="s">
        <v>27</v>
      </c>
      <c r="N39" s="26" t="s">
        <v>28</v>
      </c>
      <c r="O39" s="26" t="s">
        <v>113</v>
      </c>
      <c r="P39" s="26" t="s">
        <v>27</v>
      </c>
      <c r="Q39" s="26" t="s">
        <v>27</v>
      </c>
      <c r="R39" s="38" t="s">
        <v>27</v>
      </c>
      <c r="S39" s="26" t="s">
        <v>52</v>
      </c>
    </row>
    <row r="40" spans="1:19" s="8" customFormat="1" ht="60" customHeight="1" x14ac:dyDescent="0.25">
      <c r="B40" s="26" t="s">
        <v>98</v>
      </c>
      <c r="C40" s="26" t="s">
        <v>57</v>
      </c>
      <c r="D40" s="26" t="s">
        <v>61</v>
      </c>
      <c r="E40" s="26" t="s">
        <v>61</v>
      </c>
      <c r="F40" s="38">
        <v>6</v>
      </c>
      <c r="G40" s="26" t="s">
        <v>128</v>
      </c>
      <c r="H40" s="56" t="s">
        <v>131</v>
      </c>
      <c r="I40" s="56" t="s">
        <v>133</v>
      </c>
      <c r="J40" s="26" t="s">
        <v>26</v>
      </c>
      <c r="K40" s="41">
        <v>20000000</v>
      </c>
      <c r="L40" s="28">
        <f t="shared" si="0"/>
        <v>20000000</v>
      </c>
      <c r="M40" s="26" t="s">
        <v>27</v>
      </c>
      <c r="N40" s="27" t="s">
        <v>28</v>
      </c>
      <c r="O40" s="26" t="s">
        <v>116</v>
      </c>
      <c r="P40" s="26" t="s">
        <v>27</v>
      </c>
      <c r="Q40" s="26" t="s">
        <v>27</v>
      </c>
      <c r="R40" s="38" t="s">
        <v>27</v>
      </c>
      <c r="S40" s="26" t="s">
        <v>52</v>
      </c>
    </row>
    <row r="41" spans="1:19" s="8" customFormat="1" ht="57" x14ac:dyDescent="0.25">
      <c r="B41" s="26" t="s">
        <v>99</v>
      </c>
      <c r="C41" s="26" t="s">
        <v>58</v>
      </c>
      <c r="D41" s="26" t="s">
        <v>61</v>
      </c>
      <c r="E41" s="26" t="s">
        <v>61</v>
      </c>
      <c r="F41" s="38">
        <v>6</v>
      </c>
      <c r="G41" s="26" t="s">
        <v>128</v>
      </c>
      <c r="H41" s="56" t="s">
        <v>131</v>
      </c>
      <c r="I41" s="56" t="s">
        <v>133</v>
      </c>
      <c r="J41" s="26" t="s">
        <v>26</v>
      </c>
      <c r="K41" s="41">
        <v>15000000</v>
      </c>
      <c r="L41" s="28">
        <f t="shared" si="0"/>
        <v>15000000</v>
      </c>
      <c r="M41" s="26" t="s">
        <v>27</v>
      </c>
      <c r="N41" s="27" t="s">
        <v>28</v>
      </c>
      <c r="O41" s="26" t="s">
        <v>116</v>
      </c>
      <c r="P41" s="26" t="s">
        <v>27</v>
      </c>
      <c r="Q41" s="26" t="s">
        <v>27</v>
      </c>
      <c r="R41" s="38" t="s">
        <v>27</v>
      </c>
      <c r="S41" s="26" t="s">
        <v>52</v>
      </c>
    </row>
    <row r="42" spans="1:19" s="8" customFormat="1" ht="71.25" x14ac:dyDescent="0.25">
      <c r="B42" s="26" t="s">
        <v>89</v>
      </c>
      <c r="C42" s="26" t="s">
        <v>36</v>
      </c>
      <c r="D42" s="26" t="s">
        <v>59</v>
      </c>
      <c r="E42" s="26" t="s">
        <v>59</v>
      </c>
      <c r="F42" s="38">
        <v>1</v>
      </c>
      <c r="G42" s="26" t="s">
        <v>72</v>
      </c>
      <c r="H42" s="56" t="s">
        <v>134</v>
      </c>
      <c r="I42" s="56" t="s">
        <v>133</v>
      </c>
      <c r="J42" s="26" t="s">
        <v>26</v>
      </c>
      <c r="K42" s="43">
        <v>1912434960</v>
      </c>
      <c r="L42" s="28">
        <f t="shared" si="0"/>
        <v>1912434960</v>
      </c>
      <c r="M42" s="26" t="s">
        <v>52</v>
      </c>
      <c r="N42" s="26" t="s">
        <v>53</v>
      </c>
      <c r="O42" s="26" t="s">
        <v>116</v>
      </c>
      <c r="P42" s="26" t="s">
        <v>27</v>
      </c>
      <c r="Q42" s="26" t="s">
        <v>27</v>
      </c>
      <c r="R42" s="38" t="s">
        <v>27</v>
      </c>
      <c r="S42" s="26" t="s">
        <v>52</v>
      </c>
    </row>
    <row r="43" spans="1:19" s="8" customFormat="1" ht="57" x14ac:dyDescent="0.25">
      <c r="B43" s="26" t="s">
        <v>100</v>
      </c>
      <c r="C43" s="26" t="s">
        <v>50</v>
      </c>
      <c r="D43" s="26" t="s">
        <v>61</v>
      </c>
      <c r="E43" s="26" t="s">
        <v>61</v>
      </c>
      <c r="F43" s="38">
        <v>6</v>
      </c>
      <c r="G43" s="26" t="s">
        <v>128</v>
      </c>
      <c r="H43" s="56" t="s">
        <v>131</v>
      </c>
      <c r="I43" s="56" t="s">
        <v>133</v>
      </c>
      <c r="J43" s="26" t="s">
        <v>26</v>
      </c>
      <c r="K43" s="41">
        <v>15000000</v>
      </c>
      <c r="L43" s="28">
        <f t="shared" si="0"/>
        <v>15000000</v>
      </c>
      <c r="M43" s="26" t="s">
        <v>27</v>
      </c>
      <c r="N43" s="26" t="s">
        <v>28</v>
      </c>
      <c r="O43" s="26" t="s">
        <v>116</v>
      </c>
      <c r="P43" s="26" t="s">
        <v>27</v>
      </c>
      <c r="Q43" s="26" t="s">
        <v>27</v>
      </c>
      <c r="R43" s="38" t="s">
        <v>27</v>
      </c>
      <c r="S43" s="26" t="s">
        <v>52</v>
      </c>
    </row>
    <row r="44" spans="1:19" s="8" customFormat="1" ht="57" x14ac:dyDescent="0.25">
      <c r="B44" s="32">
        <v>43222501</v>
      </c>
      <c r="C44" s="26" t="s">
        <v>70</v>
      </c>
      <c r="D44" s="26" t="s">
        <v>59</v>
      </c>
      <c r="E44" s="26" t="s">
        <v>59</v>
      </c>
      <c r="F44" s="38">
        <v>1</v>
      </c>
      <c r="G44" s="26" t="s">
        <v>72</v>
      </c>
      <c r="H44" s="56" t="s">
        <v>131</v>
      </c>
      <c r="I44" s="56" t="s">
        <v>133</v>
      </c>
      <c r="J44" s="26" t="s">
        <v>26</v>
      </c>
      <c r="K44" s="41">
        <v>6200000</v>
      </c>
      <c r="L44" s="28">
        <f t="shared" si="0"/>
        <v>6200000</v>
      </c>
      <c r="M44" s="26" t="s">
        <v>27</v>
      </c>
      <c r="N44" s="27" t="s">
        <v>28</v>
      </c>
      <c r="O44" s="26" t="s">
        <v>114</v>
      </c>
      <c r="P44" s="26" t="s">
        <v>27</v>
      </c>
      <c r="Q44" s="26" t="s">
        <v>27</v>
      </c>
      <c r="R44" s="38" t="s">
        <v>27</v>
      </c>
      <c r="S44" s="26" t="s">
        <v>52</v>
      </c>
    </row>
    <row r="45" spans="1:19" s="8" customFormat="1" ht="57" x14ac:dyDescent="0.25">
      <c r="B45" s="32">
        <v>81112102</v>
      </c>
      <c r="C45" s="26" t="s">
        <v>71</v>
      </c>
      <c r="D45" s="26" t="s">
        <v>60</v>
      </c>
      <c r="E45" s="26" t="s">
        <v>60</v>
      </c>
      <c r="F45" s="38">
        <v>1</v>
      </c>
      <c r="G45" s="26" t="s">
        <v>72</v>
      </c>
      <c r="H45" s="56" t="s">
        <v>131</v>
      </c>
      <c r="I45" s="56" t="s">
        <v>133</v>
      </c>
      <c r="J45" s="26" t="s">
        <v>26</v>
      </c>
      <c r="K45" s="41">
        <v>2200000</v>
      </c>
      <c r="L45" s="28">
        <f t="shared" si="0"/>
        <v>2200000</v>
      </c>
      <c r="M45" s="26" t="s">
        <v>27</v>
      </c>
      <c r="N45" s="27" t="s">
        <v>28</v>
      </c>
      <c r="O45" s="26" t="s">
        <v>114</v>
      </c>
      <c r="P45" s="26" t="s">
        <v>27</v>
      </c>
      <c r="Q45" s="26" t="s">
        <v>27</v>
      </c>
      <c r="R45" s="38" t="s">
        <v>27</v>
      </c>
      <c r="S45" s="26" t="s">
        <v>52</v>
      </c>
    </row>
    <row r="46" spans="1:19" s="8" customFormat="1" ht="57" x14ac:dyDescent="0.25">
      <c r="B46" s="32">
        <v>81112105</v>
      </c>
      <c r="C46" s="26" t="s">
        <v>42</v>
      </c>
      <c r="D46" s="26" t="s">
        <v>66</v>
      </c>
      <c r="E46" s="26" t="s">
        <v>66</v>
      </c>
      <c r="F46" s="38">
        <v>1</v>
      </c>
      <c r="G46" s="26" t="s">
        <v>72</v>
      </c>
      <c r="H46" s="56" t="s">
        <v>131</v>
      </c>
      <c r="I46" s="56" t="s">
        <v>133</v>
      </c>
      <c r="J46" s="26" t="s">
        <v>26</v>
      </c>
      <c r="K46" s="41">
        <v>9900000</v>
      </c>
      <c r="L46" s="28">
        <f t="shared" si="0"/>
        <v>9900000</v>
      </c>
      <c r="M46" s="26" t="s">
        <v>27</v>
      </c>
      <c r="N46" s="27" t="s">
        <v>28</v>
      </c>
      <c r="O46" s="26" t="s">
        <v>114</v>
      </c>
      <c r="P46" s="26" t="s">
        <v>27</v>
      </c>
      <c r="Q46" s="26" t="s">
        <v>27</v>
      </c>
      <c r="R46" s="38" t="s">
        <v>27</v>
      </c>
      <c r="S46" s="26" t="s">
        <v>52</v>
      </c>
    </row>
    <row r="47" spans="1:19" s="8" customFormat="1" ht="57" x14ac:dyDescent="0.25">
      <c r="B47" s="32">
        <v>72101507</v>
      </c>
      <c r="C47" s="26" t="s">
        <v>64</v>
      </c>
      <c r="D47" s="26" t="s">
        <v>122</v>
      </c>
      <c r="E47" s="26" t="s">
        <v>122</v>
      </c>
      <c r="F47" s="38">
        <v>4</v>
      </c>
      <c r="G47" s="26" t="s">
        <v>128</v>
      </c>
      <c r="H47" s="56" t="s">
        <v>131</v>
      </c>
      <c r="I47" s="56" t="s">
        <v>133</v>
      </c>
      <c r="J47" s="26" t="s">
        <v>26</v>
      </c>
      <c r="K47" s="41">
        <v>3000000</v>
      </c>
      <c r="L47" s="28">
        <f t="shared" si="0"/>
        <v>3000000</v>
      </c>
      <c r="M47" s="26" t="s">
        <v>27</v>
      </c>
      <c r="N47" s="27" t="s">
        <v>28</v>
      </c>
      <c r="O47" s="26" t="s">
        <v>115</v>
      </c>
      <c r="P47" s="26" t="s">
        <v>27</v>
      </c>
      <c r="Q47" s="26" t="s">
        <v>27</v>
      </c>
      <c r="R47" s="38" t="s">
        <v>27</v>
      </c>
      <c r="S47" s="26" t="s">
        <v>52</v>
      </c>
    </row>
    <row r="48" spans="1:19" s="8" customFormat="1" ht="57" x14ac:dyDescent="0.25">
      <c r="B48" s="32" t="s">
        <v>90</v>
      </c>
      <c r="C48" s="26" t="s">
        <v>44</v>
      </c>
      <c r="D48" s="26" t="s">
        <v>59</v>
      </c>
      <c r="E48" s="26" t="s">
        <v>59</v>
      </c>
      <c r="F48" s="38">
        <v>10</v>
      </c>
      <c r="G48" s="26" t="s">
        <v>129</v>
      </c>
      <c r="H48" s="56" t="s">
        <v>131</v>
      </c>
      <c r="I48" s="56" t="s">
        <v>133</v>
      </c>
      <c r="J48" s="26" t="s">
        <v>26</v>
      </c>
      <c r="K48" s="41">
        <v>4000000</v>
      </c>
      <c r="L48" s="28">
        <f t="shared" si="0"/>
        <v>4000000</v>
      </c>
      <c r="M48" s="26" t="s">
        <v>27</v>
      </c>
      <c r="N48" s="27" t="s">
        <v>28</v>
      </c>
      <c r="O48" s="26" t="s">
        <v>114</v>
      </c>
      <c r="P48" s="26"/>
      <c r="Q48" s="26"/>
      <c r="R48" s="37"/>
      <c r="S48" s="39"/>
    </row>
    <row r="49" spans="1:19" s="8" customFormat="1" ht="73.5" customHeight="1" x14ac:dyDescent="0.25">
      <c r="B49" s="34">
        <v>80111701</v>
      </c>
      <c r="C49" s="26" t="s">
        <v>91</v>
      </c>
      <c r="D49" s="26" t="s">
        <v>59</v>
      </c>
      <c r="E49" s="26" t="s">
        <v>59</v>
      </c>
      <c r="F49" s="38">
        <v>1</v>
      </c>
      <c r="G49" s="26" t="s">
        <v>72</v>
      </c>
      <c r="H49" s="56" t="s">
        <v>131</v>
      </c>
      <c r="I49" s="56" t="s">
        <v>133</v>
      </c>
      <c r="J49" s="26" t="s">
        <v>26</v>
      </c>
      <c r="K49" s="44">
        <v>254632500</v>
      </c>
      <c r="L49" s="25">
        <f t="shared" si="0"/>
        <v>254632500</v>
      </c>
      <c r="M49" s="30" t="s">
        <v>27</v>
      </c>
      <c r="N49" s="30" t="s">
        <v>28</v>
      </c>
      <c r="O49" s="30" t="s">
        <v>117</v>
      </c>
      <c r="P49" s="26" t="s">
        <v>27</v>
      </c>
      <c r="Q49" s="26" t="s">
        <v>27</v>
      </c>
      <c r="R49" s="38" t="s">
        <v>27</v>
      </c>
      <c r="S49" s="26" t="s">
        <v>52</v>
      </c>
    </row>
    <row r="50" spans="1:19" s="8" customFormat="1" ht="57" x14ac:dyDescent="0.25">
      <c r="B50" s="34" t="s">
        <v>54</v>
      </c>
      <c r="C50" s="26" t="s">
        <v>55</v>
      </c>
      <c r="D50" s="26" t="s">
        <v>59</v>
      </c>
      <c r="E50" s="26" t="s">
        <v>59</v>
      </c>
      <c r="F50" s="38">
        <v>1</v>
      </c>
      <c r="G50" s="26" t="s">
        <v>72</v>
      </c>
      <c r="H50" s="56" t="s">
        <v>131</v>
      </c>
      <c r="I50" s="56" t="s">
        <v>133</v>
      </c>
      <c r="J50" s="26" t="s">
        <v>26</v>
      </c>
      <c r="K50" s="44">
        <v>77250000</v>
      </c>
      <c r="L50" s="25">
        <f t="shared" si="0"/>
        <v>77250000</v>
      </c>
      <c r="M50" s="30" t="s">
        <v>27</v>
      </c>
      <c r="N50" s="30" t="s">
        <v>28</v>
      </c>
      <c r="O50" s="30" t="s">
        <v>117</v>
      </c>
      <c r="P50" s="26" t="s">
        <v>27</v>
      </c>
      <c r="Q50" s="26" t="s">
        <v>27</v>
      </c>
      <c r="R50" s="38" t="s">
        <v>27</v>
      </c>
      <c r="S50" s="26" t="s">
        <v>52</v>
      </c>
    </row>
    <row r="51" spans="1:19" s="8" customFormat="1" ht="69.75" customHeight="1" x14ac:dyDescent="0.25">
      <c r="A51" s="10"/>
      <c r="B51" s="32" t="s">
        <v>92</v>
      </c>
      <c r="C51" s="26" t="s">
        <v>93</v>
      </c>
      <c r="D51" s="26" t="s">
        <v>59</v>
      </c>
      <c r="E51" s="26" t="s">
        <v>59</v>
      </c>
      <c r="F51" s="38">
        <v>6</v>
      </c>
      <c r="G51" s="26" t="s">
        <v>128</v>
      </c>
      <c r="H51" s="56" t="s">
        <v>131</v>
      </c>
      <c r="I51" s="56" t="s">
        <v>133</v>
      </c>
      <c r="J51" s="26" t="s">
        <v>26</v>
      </c>
      <c r="K51" s="41">
        <v>2000000</v>
      </c>
      <c r="L51" s="28">
        <f t="shared" si="0"/>
        <v>2000000</v>
      </c>
      <c r="M51" s="26" t="s">
        <v>27</v>
      </c>
      <c r="N51" s="26" t="s">
        <v>28</v>
      </c>
      <c r="O51" s="26" t="s">
        <v>115</v>
      </c>
      <c r="P51" s="26" t="s">
        <v>27</v>
      </c>
      <c r="Q51" s="26" t="s">
        <v>27</v>
      </c>
      <c r="R51" s="38" t="s">
        <v>27</v>
      </c>
      <c r="S51" s="26" t="s">
        <v>52</v>
      </c>
    </row>
    <row r="52" spans="1:19" s="8" customFormat="1" ht="57" x14ac:dyDescent="0.25">
      <c r="B52" s="26" t="s">
        <v>101</v>
      </c>
      <c r="C52" s="26" t="s">
        <v>94</v>
      </c>
      <c r="D52" s="26" t="s">
        <v>62</v>
      </c>
      <c r="E52" s="26" t="s">
        <v>62</v>
      </c>
      <c r="F52" s="38">
        <v>5</v>
      </c>
      <c r="G52" s="26" t="s">
        <v>128</v>
      </c>
      <c r="H52" s="56" t="s">
        <v>131</v>
      </c>
      <c r="I52" s="56" t="s">
        <v>133</v>
      </c>
      <c r="J52" s="26" t="s">
        <v>26</v>
      </c>
      <c r="K52" s="45">
        <v>10000000</v>
      </c>
      <c r="L52" s="28">
        <f t="shared" si="0"/>
        <v>10000000</v>
      </c>
      <c r="M52" s="26" t="s">
        <v>27</v>
      </c>
      <c r="N52" s="26" t="s">
        <v>28</v>
      </c>
      <c r="O52" s="26" t="s">
        <v>116</v>
      </c>
      <c r="P52" s="26" t="s">
        <v>27</v>
      </c>
      <c r="Q52" s="26" t="s">
        <v>27</v>
      </c>
      <c r="R52" s="38" t="s">
        <v>27</v>
      </c>
      <c r="S52" s="26" t="s">
        <v>52</v>
      </c>
    </row>
    <row r="53" spans="1:19" s="8" customFormat="1" ht="57" x14ac:dyDescent="0.25">
      <c r="B53" s="26">
        <v>73152108</v>
      </c>
      <c r="C53" s="26" t="s">
        <v>96</v>
      </c>
      <c r="D53" s="26" t="s">
        <v>59</v>
      </c>
      <c r="E53" s="26" t="s">
        <v>59</v>
      </c>
      <c r="F53" s="38">
        <v>1</v>
      </c>
      <c r="G53" s="26" t="s">
        <v>72</v>
      </c>
      <c r="H53" s="56" t="s">
        <v>131</v>
      </c>
      <c r="I53" s="56" t="s">
        <v>133</v>
      </c>
      <c r="J53" s="26" t="s">
        <v>26</v>
      </c>
      <c r="K53" s="41">
        <v>4500000</v>
      </c>
      <c r="L53" s="28">
        <f t="shared" si="0"/>
        <v>4500000</v>
      </c>
      <c r="M53" s="26" t="s">
        <v>27</v>
      </c>
      <c r="N53" s="26" t="s">
        <v>28</v>
      </c>
      <c r="O53" s="26" t="s">
        <v>114</v>
      </c>
      <c r="P53" s="26" t="s">
        <v>27</v>
      </c>
      <c r="Q53" s="26" t="s">
        <v>27</v>
      </c>
      <c r="R53" s="38" t="s">
        <v>27</v>
      </c>
      <c r="S53" s="26" t="s">
        <v>52</v>
      </c>
    </row>
    <row r="54" spans="1:19" s="8" customFormat="1" ht="57" x14ac:dyDescent="0.25">
      <c r="B54" s="26" t="s">
        <v>102</v>
      </c>
      <c r="C54" s="26" t="s">
        <v>125</v>
      </c>
      <c r="D54" s="26" t="s">
        <v>122</v>
      </c>
      <c r="E54" s="26" t="s">
        <v>122</v>
      </c>
      <c r="F54" s="38">
        <v>3</v>
      </c>
      <c r="G54" s="26" t="s">
        <v>128</v>
      </c>
      <c r="H54" s="56" t="s">
        <v>131</v>
      </c>
      <c r="I54" s="56" t="s">
        <v>133</v>
      </c>
      <c r="J54" s="26" t="s">
        <v>26</v>
      </c>
      <c r="K54" s="41">
        <v>2611305</v>
      </c>
      <c r="L54" s="29">
        <v>2611305</v>
      </c>
      <c r="M54" s="26" t="s">
        <v>27</v>
      </c>
      <c r="N54" s="26" t="s">
        <v>28</v>
      </c>
      <c r="O54" s="26" t="s">
        <v>113</v>
      </c>
      <c r="P54" s="26" t="s">
        <v>27</v>
      </c>
      <c r="Q54" s="26" t="s">
        <v>27</v>
      </c>
      <c r="R54" s="38" t="s">
        <v>27</v>
      </c>
      <c r="S54" s="26" t="s">
        <v>52</v>
      </c>
    </row>
    <row r="55" spans="1:19" s="8" customFormat="1" ht="57" x14ac:dyDescent="0.25">
      <c r="B55" s="26" t="s">
        <v>103</v>
      </c>
      <c r="C55" s="26" t="s">
        <v>95</v>
      </c>
      <c r="D55" s="26" t="s">
        <v>61</v>
      </c>
      <c r="E55" s="26" t="s">
        <v>61</v>
      </c>
      <c r="F55" s="38">
        <v>6</v>
      </c>
      <c r="G55" s="26" t="s">
        <v>128</v>
      </c>
      <c r="H55" s="56" t="s">
        <v>131</v>
      </c>
      <c r="I55" s="56" t="s">
        <v>133</v>
      </c>
      <c r="J55" s="26" t="s">
        <v>26</v>
      </c>
      <c r="K55" s="41">
        <v>50000000</v>
      </c>
      <c r="L55" s="28">
        <f t="shared" si="0"/>
        <v>50000000</v>
      </c>
      <c r="M55" s="26" t="s">
        <v>27</v>
      </c>
      <c r="N55" s="26" t="s">
        <v>28</v>
      </c>
      <c r="O55" s="26" t="s">
        <v>116</v>
      </c>
      <c r="P55" s="26" t="s">
        <v>27</v>
      </c>
      <c r="Q55" s="26" t="s">
        <v>27</v>
      </c>
      <c r="R55" s="38" t="s">
        <v>27</v>
      </c>
      <c r="S55" s="26" t="s">
        <v>52</v>
      </c>
    </row>
    <row r="56" spans="1:19" s="8" customFormat="1" ht="57" x14ac:dyDescent="0.25">
      <c r="B56" s="35">
        <v>85171500</v>
      </c>
      <c r="C56" s="26" t="s">
        <v>86</v>
      </c>
      <c r="D56" s="26" t="s">
        <v>59</v>
      </c>
      <c r="E56" s="26" t="s">
        <v>59</v>
      </c>
      <c r="F56" s="38">
        <v>11</v>
      </c>
      <c r="G56" s="26" t="s">
        <v>128</v>
      </c>
      <c r="H56" s="56" t="s">
        <v>131</v>
      </c>
      <c r="I56" s="56" t="s">
        <v>133</v>
      </c>
      <c r="J56" s="26" t="s">
        <v>26</v>
      </c>
      <c r="K56" s="45">
        <v>12000000</v>
      </c>
      <c r="L56" s="28">
        <f t="shared" si="0"/>
        <v>12000000</v>
      </c>
      <c r="M56" s="26" t="s">
        <v>27</v>
      </c>
      <c r="N56" s="26" t="s">
        <v>28</v>
      </c>
      <c r="O56" s="26" t="s">
        <v>116</v>
      </c>
      <c r="P56" s="26" t="s">
        <v>27</v>
      </c>
      <c r="Q56" s="26" t="s">
        <v>27</v>
      </c>
      <c r="R56" s="38" t="s">
        <v>27</v>
      </c>
      <c r="S56" s="26" t="s">
        <v>52</v>
      </c>
    </row>
    <row r="57" spans="1:19" s="8" customFormat="1" ht="85.5" x14ac:dyDescent="0.25">
      <c r="B57" s="32" t="s">
        <v>104</v>
      </c>
      <c r="C57" s="26" t="s">
        <v>136</v>
      </c>
      <c r="D57" s="26" t="s">
        <v>59</v>
      </c>
      <c r="E57" s="26" t="s">
        <v>59</v>
      </c>
      <c r="F57" s="38">
        <v>11</v>
      </c>
      <c r="G57" s="26" t="s">
        <v>128</v>
      </c>
      <c r="H57" s="56" t="s">
        <v>131</v>
      </c>
      <c r="I57" s="56" t="s">
        <v>133</v>
      </c>
      <c r="J57" s="26" t="s">
        <v>26</v>
      </c>
      <c r="K57" s="41">
        <v>32000000</v>
      </c>
      <c r="L57" s="28">
        <f t="shared" si="0"/>
        <v>32000000</v>
      </c>
      <c r="M57" s="26" t="s">
        <v>27</v>
      </c>
      <c r="N57" s="26" t="s">
        <v>28</v>
      </c>
      <c r="O57" s="26" t="s">
        <v>114</v>
      </c>
      <c r="P57" s="26" t="s">
        <v>27</v>
      </c>
      <c r="Q57" s="26" t="s">
        <v>27</v>
      </c>
      <c r="R57" s="38" t="s">
        <v>27</v>
      </c>
      <c r="S57" s="26" t="s">
        <v>52</v>
      </c>
    </row>
    <row r="58" spans="1:19" s="8" customFormat="1" ht="57" x14ac:dyDescent="0.25">
      <c r="B58" s="32" t="s">
        <v>105</v>
      </c>
      <c r="C58" s="26" t="s">
        <v>35</v>
      </c>
      <c r="D58" s="26" t="s">
        <v>59</v>
      </c>
      <c r="E58" s="26" t="s">
        <v>59</v>
      </c>
      <c r="F58" s="38">
        <v>15</v>
      </c>
      <c r="G58" s="26" t="s">
        <v>129</v>
      </c>
      <c r="H58" s="56" t="s">
        <v>131</v>
      </c>
      <c r="I58" s="56" t="s">
        <v>133</v>
      </c>
      <c r="J58" s="26" t="s">
        <v>26</v>
      </c>
      <c r="K58" s="41">
        <v>8500000</v>
      </c>
      <c r="L58" s="28">
        <f t="shared" si="0"/>
        <v>8500000</v>
      </c>
      <c r="M58" s="26" t="s">
        <v>27</v>
      </c>
      <c r="N58" s="26" t="s">
        <v>28</v>
      </c>
      <c r="O58" s="26" t="s">
        <v>114</v>
      </c>
      <c r="P58" s="26" t="s">
        <v>27</v>
      </c>
      <c r="Q58" s="26" t="s">
        <v>27</v>
      </c>
      <c r="R58" s="38" t="s">
        <v>27</v>
      </c>
      <c r="S58" s="26" t="s">
        <v>52</v>
      </c>
    </row>
    <row r="59" spans="1:19" s="8" customFormat="1" ht="57" x14ac:dyDescent="0.25">
      <c r="B59" s="36" t="s">
        <v>106</v>
      </c>
      <c r="C59" s="26" t="s">
        <v>65</v>
      </c>
      <c r="D59" s="26" t="s">
        <v>59</v>
      </c>
      <c r="E59" s="26" t="s">
        <v>59</v>
      </c>
      <c r="F59" s="38">
        <v>1</v>
      </c>
      <c r="G59" s="26" t="s">
        <v>72</v>
      </c>
      <c r="H59" s="56" t="s">
        <v>131</v>
      </c>
      <c r="I59" s="56" t="s">
        <v>133</v>
      </c>
      <c r="J59" s="26" t="s">
        <v>26</v>
      </c>
      <c r="K59" s="45">
        <v>174051577</v>
      </c>
      <c r="L59" s="28">
        <f t="shared" si="0"/>
        <v>174051577</v>
      </c>
      <c r="M59" s="26" t="s">
        <v>27</v>
      </c>
      <c r="N59" s="26" t="s">
        <v>28</v>
      </c>
      <c r="O59" s="26" t="s">
        <v>116</v>
      </c>
      <c r="P59" s="26" t="s">
        <v>27</v>
      </c>
      <c r="Q59" s="26" t="s">
        <v>27</v>
      </c>
      <c r="R59" s="38" t="s">
        <v>27</v>
      </c>
      <c r="S59" s="26" t="s">
        <v>52</v>
      </c>
    </row>
    <row r="60" spans="1:19" s="8" customFormat="1" ht="57" x14ac:dyDescent="0.25">
      <c r="B60" s="26" t="s">
        <v>107</v>
      </c>
      <c r="C60" s="26" t="s">
        <v>51</v>
      </c>
      <c r="D60" s="26" t="s">
        <v>61</v>
      </c>
      <c r="E60" s="26" t="s">
        <v>61</v>
      </c>
      <c r="F60" s="38">
        <v>6</v>
      </c>
      <c r="G60" s="26" t="s">
        <v>128</v>
      </c>
      <c r="H60" s="56" t="s">
        <v>131</v>
      </c>
      <c r="I60" s="56" t="s">
        <v>133</v>
      </c>
      <c r="J60" s="26" t="s">
        <v>26</v>
      </c>
      <c r="K60" s="41">
        <v>8000000</v>
      </c>
      <c r="L60" s="28">
        <f t="shared" si="0"/>
        <v>8000000</v>
      </c>
      <c r="M60" s="26" t="s">
        <v>27</v>
      </c>
      <c r="N60" s="27" t="s">
        <v>28</v>
      </c>
      <c r="O60" s="26" t="s">
        <v>116</v>
      </c>
      <c r="P60" s="26" t="s">
        <v>27</v>
      </c>
      <c r="Q60" s="26" t="s">
        <v>27</v>
      </c>
      <c r="R60" s="38" t="s">
        <v>27</v>
      </c>
      <c r="S60" s="26" t="s">
        <v>52</v>
      </c>
    </row>
    <row r="61" spans="1:19" s="8" customFormat="1" ht="119.25" customHeight="1" x14ac:dyDescent="0.25">
      <c r="B61" s="26" t="s">
        <v>108</v>
      </c>
      <c r="C61" s="26" t="s">
        <v>63</v>
      </c>
      <c r="D61" s="26" t="s">
        <v>122</v>
      </c>
      <c r="E61" s="26" t="s">
        <v>122</v>
      </c>
      <c r="F61" s="38">
        <v>1</v>
      </c>
      <c r="G61" s="26" t="s">
        <v>73</v>
      </c>
      <c r="H61" s="56" t="s">
        <v>131</v>
      </c>
      <c r="I61" s="56" t="s">
        <v>133</v>
      </c>
      <c r="J61" s="26" t="s">
        <v>26</v>
      </c>
      <c r="K61" s="41">
        <v>47853072</v>
      </c>
      <c r="L61" s="28">
        <f t="shared" si="0"/>
        <v>47853072</v>
      </c>
      <c r="M61" s="26" t="s">
        <v>27</v>
      </c>
      <c r="N61" s="26" t="s">
        <v>28</v>
      </c>
      <c r="O61" s="26" t="s">
        <v>115</v>
      </c>
      <c r="P61" s="26" t="s">
        <v>27</v>
      </c>
      <c r="Q61" s="26" t="s">
        <v>27</v>
      </c>
      <c r="R61" s="38" t="s">
        <v>27</v>
      </c>
      <c r="S61" s="26" t="s">
        <v>52</v>
      </c>
    </row>
    <row r="62" spans="1:19" s="8" customFormat="1" ht="57" x14ac:dyDescent="0.25">
      <c r="B62" s="32" t="s">
        <v>109</v>
      </c>
      <c r="C62" s="26" t="s">
        <v>38</v>
      </c>
      <c r="D62" s="26" t="s">
        <v>59</v>
      </c>
      <c r="E62" s="26" t="s">
        <v>59</v>
      </c>
      <c r="F62" s="38">
        <v>1</v>
      </c>
      <c r="G62" s="26" t="s">
        <v>72</v>
      </c>
      <c r="H62" s="56" t="s">
        <v>131</v>
      </c>
      <c r="I62" s="56" t="s">
        <v>133</v>
      </c>
      <c r="J62" s="26" t="s">
        <v>26</v>
      </c>
      <c r="K62" s="41">
        <v>22287586</v>
      </c>
      <c r="L62" s="28">
        <f t="shared" si="0"/>
        <v>22287586</v>
      </c>
      <c r="M62" s="26" t="s">
        <v>27</v>
      </c>
      <c r="N62" s="26" t="s">
        <v>28</v>
      </c>
      <c r="O62" s="26" t="s">
        <v>115</v>
      </c>
      <c r="P62" s="26" t="s">
        <v>27</v>
      </c>
      <c r="Q62" s="26" t="s">
        <v>27</v>
      </c>
      <c r="R62" s="38" t="s">
        <v>27</v>
      </c>
      <c r="S62" s="26" t="s">
        <v>52</v>
      </c>
    </row>
    <row r="63" spans="1:19" s="8" customFormat="1" ht="57" x14ac:dyDescent="0.25">
      <c r="B63" s="32" t="s">
        <v>110</v>
      </c>
      <c r="C63" s="26" t="s">
        <v>29</v>
      </c>
      <c r="D63" s="26" t="s">
        <v>59</v>
      </c>
      <c r="E63" s="26" t="s">
        <v>59</v>
      </c>
      <c r="F63" s="38">
        <v>1</v>
      </c>
      <c r="G63" s="26" t="s">
        <v>72</v>
      </c>
      <c r="H63" s="56" t="s">
        <v>131</v>
      </c>
      <c r="I63" s="56" t="s">
        <v>133</v>
      </c>
      <c r="J63" s="26" t="s">
        <v>26</v>
      </c>
      <c r="K63" s="41">
        <v>19000000</v>
      </c>
      <c r="L63" s="28">
        <f t="shared" si="0"/>
        <v>19000000</v>
      </c>
      <c r="M63" s="26" t="s">
        <v>52</v>
      </c>
      <c r="N63" s="27" t="s">
        <v>28</v>
      </c>
      <c r="O63" s="26" t="s">
        <v>116</v>
      </c>
      <c r="P63" s="26" t="s">
        <v>27</v>
      </c>
      <c r="Q63" s="26" t="s">
        <v>27</v>
      </c>
      <c r="R63" s="38" t="s">
        <v>27</v>
      </c>
      <c r="S63" s="26" t="s">
        <v>52</v>
      </c>
    </row>
    <row r="64" spans="1:19" s="8" customFormat="1" ht="57" x14ac:dyDescent="0.25">
      <c r="B64" s="26" t="s">
        <v>111</v>
      </c>
      <c r="C64" s="26" t="s">
        <v>31</v>
      </c>
      <c r="D64" s="26" t="s">
        <v>61</v>
      </c>
      <c r="E64" s="26" t="s">
        <v>61</v>
      </c>
      <c r="F64" s="38">
        <v>6</v>
      </c>
      <c r="G64" s="26" t="s">
        <v>128</v>
      </c>
      <c r="H64" s="56" t="s">
        <v>131</v>
      </c>
      <c r="I64" s="56" t="s">
        <v>133</v>
      </c>
      <c r="J64" s="26" t="s">
        <v>26</v>
      </c>
      <c r="K64" s="41">
        <v>15000000</v>
      </c>
      <c r="L64" s="28">
        <f t="shared" si="0"/>
        <v>15000000</v>
      </c>
      <c r="M64" s="26" t="s">
        <v>27</v>
      </c>
      <c r="N64" s="26" t="s">
        <v>28</v>
      </c>
      <c r="O64" s="26" t="s">
        <v>116</v>
      </c>
      <c r="P64" s="26" t="s">
        <v>27</v>
      </c>
      <c r="Q64" s="26" t="s">
        <v>27</v>
      </c>
      <c r="R64" s="38" t="s">
        <v>27</v>
      </c>
      <c r="S64" s="26" t="s">
        <v>52</v>
      </c>
    </row>
    <row r="65" spans="2:19" ht="67.5" customHeight="1" x14ac:dyDescent="0.25">
      <c r="B65" s="26" t="s">
        <v>112</v>
      </c>
      <c r="C65" s="26" t="s">
        <v>49</v>
      </c>
      <c r="D65" s="26" t="s">
        <v>122</v>
      </c>
      <c r="E65" s="26" t="s">
        <v>122</v>
      </c>
      <c r="F65" s="38">
        <v>1</v>
      </c>
      <c r="G65" s="30" t="s">
        <v>73</v>
      </c>
      <c r="H65" s="56" t="s">
        <v>131</v>
      </c>
      <c r="I65" s="56" t="s">
        <v>133</v>
      </c>
      <c r="J65" s="26" t="s">
        <v>26</v>
      </c>
      <c r="K65" s="41">
        <v>1226500</v>
      </c>
      <c r="L65" s="28">
        <f t="shared" si="0"/>
        <v>1226500</v>
      </c>
      <c r="M65" s="26" t="s">
        <v>27</v>
      </c>
      <c r="N65" s="26" t="s">
        <v>28</v>
      </c>
      <c r="O65" s="26" t="s">
        <v>113</v>
      </c>
      <c r="P65" s="26" t="s">
        <v>27</v>
      </c>
      <c r="Q65" s="26" t="s">
        <v>27</v>
      </c>
      <c r="R65" s="38" t="s">
        <v>27</v>
      </c>
      <c r="S65" s="26" t="s">
        <v>52</v>
      </c>
    </row>
    <row r="66" spans="2:19" ht="57.75" customHeight="1" x14ac:dyDescent="0.25">
      <c r="B66" s="32">
        <v>82121506</v>
      </c>
      <c r="C66" s="26" t="s">
        <v>135</v>
      </c>
      <c r="D66" s="26" t="s">
        <v>59</v>
      </c>
      <c r="E66" s="26" t="s">
        <v>59</v>
      </c>
      <c r="F66" s="38">
        <v>1</v>
      </c>
      <c r="G66" s="30" t="s">
        <v>72</v>
      </c>
      <c r="H66" s="56" t="s">
        <v>131</v>
      </c>
      <c r="I66" s="56" t="s">
        <v>133</v>
      </c>
      <c r="J66" s="26" t="s">
        <v>26</v>
      </c>
      <c r="K66" s="41">
        <v>120397893</v>
      </c>
      <c r="L66" s="28">
        <f t="shared" si="0"/>
        <v>120397893</v>
      </c>
      <c r="M66" s="26" t="s">
        <v>27</v>
      </c>
      <c r="N66" s="26" t="s">
        <v>28</v>
      </c>
      <c r="O66" s="26" t="s">
        <v>116</v>
      </c>
      <c r="P66" s="26" t="s">
        <v>27</v>
      </c>
      <c r="Q66" s="26" t="s">
        <v>27</v>
      </c>
      <c r="R66" s="38" t="s">
        <v>27</v>
      </c>
      <c r="S66" s="26" t="s">
        <v>52</v>
      </c>
    </row>
    <row r="67" spans="2:19" ht="36.75" customHeight="1" x14ac:dyDescent="0.25">
      <c r="B67" s="18" t="s">
        <v>32</v>
      </c>
      <c r="C67" s="51"/>
      <c r="D67" s="19"/>
      <c r="E67" s="55"/>
      <c r="F67" s="55"/>
    </row>
    <row r="68" spans="2:19" x14ac:dyDescent="0.25">
      <c r="B68" s="4"/>
      <c r="C68" s="30"/>
      <c r="D68" s="11"/>
    </row>
    <row r="69" spans="2:19" x14ac:dyDescent="0.25">
      <c r="B69" s="4"/>
      <c r="C69" s="30"/>
      <c r="D69" s="11"/>
    </row>
    <row r="70" spans="2:19" x14ac:dyDescent="0.25">
      <c r="B70" s="4"/>
      <c r="C70" s="30"/>
      <c r="D70" s="11"/>
    </row>
    <row r="71" spans="2:19" x14ac:dyDescent="0.25">
      <c r="B71" s="4"/>
      <c r="C71" s="30"/>
      <c r="D71" s="11"/>
    </row>
    <row r="72" spans="2:19" ht="15" thickBot="1" x14ac:dyDescent="0.3">
      <c r="B72" s="7"/>
      <c r="C72" s="52"/>
      <c r="D72" s="12"/>
    </row>
    <row r="77" spans="2:19" ht="30" customHeight="1" x14ac:dyDescent="0.25"/>
  </sheetData>
  <sheetProtection algorithmName="SHA-512" hashValue="cQQY2BtoA6womTkVdoX+KSal0ZPawrrwLJnNshFPAVBRpY8TUC7NNXfr/1N2LyO3op0hP19BdkwhqmPuuO7sdA==" saltValue="QsVNDNEwLBdii0envfVyxw==" spinCount="100000" sheet="1" objects="1" scenarios="1" selectLockedCells="1" selectUnlockedCells="1"/>
  <autoFilter ref="B25:S67" xr:uid="{00000000-0009-0000-0000-000000000000}">
    <sortState xmlns:xlrd2="http://schemas.microsoft.com/office/spreadsheetml/2017/richdata2" ref="B26:S67">
      <sortCondition ref="C25:C67"/>
    </sortState>
  </autoFilter>
  <mergeCells count="5">
    <mergeCell ref="A1:B4"/>
    <mergeCell ref="C1:H4"/>
    <mergeCell ref="J1:K4"/>
    <mergeCell ref="H14:L14"/>
    <mergeCell ref="H16:L16"/>
  </mergeCells>
  <hyperlinks>
    <hyperlink ref="C13" r:id="rId1" display="www.loteriaquindio" xr:uid="{00000000-0004-0000-0000-000000000000}"/>
  </hyperlinks>
  <printOptions horizontalCentered="1" verticalCentered="1"/>
  <pageMargins left="0.31496062992125984" right="0.51181102362204722" top="0.74803149606299213" bottom="0.35433070866141736" header="0.31496062992125984" footer="0.31496062992125984"/>
  <pageSetup scale="32" orientation="landscape" horizontalDpi="4294967295" verticalDpi="4294967295" r:id="rId2"/>
  <rowBreaks count="2" manualBreakCount="2">
    <brk id="51" max="11" man="1"/>
    <brk id="57" max="11" man="1"/>
  </rowBreaks>
  <drawing r:id="rId3"/>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Financiero</dc:creator>
  <cp:lastModifiedBy>PSistemas</cp:lastModifiedBy>
  <cp:lastPrinted>2025-12-30T13:18:01Z</cp:lastPrinted>
  <dcterms:created xsi:type="dcterms:W3CDTF">2019-09-19T19:12:01Z</dcterms:created>
  <dcterms:modified xsi:type="dcterms:W3CDTF">2026-01-30T22:04:29Z</dcterms:modified>
</cp:coreProperties>
</file>